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0" yWindow="3735" windowWidth="19320" windowHeight="4695" activeTab="2"/>
  </bookViews>
  <sheets>
    <sheet name="Cash-Flow-DATA" sheetId="15" r:id="rId1"/>
    <sheet name="OTCHET-agregirani pokazateli" sheetId="14" r:id="rId2"/>
    <sheet name="OTCHET" sheetId="3" r:id="rId3"/>
    <sheet name="list" sheetId="10" state="hidden" r:id="rId4"/>
    <sheet name="INF" sheetId="11" state="hidden" r:id="rId5"/>
  </sheets>
  <definedNames>
    <definedName name="_xlnm._FilterDatabase" localSheetId="2" hidden="1">OTCHET!$M$1:$M$612</definedName>
    <definedName name="DATE">list!$B$713:$B$724</definedName>
    <definedName name="DateName">list!$B$713:$C$724</definedName>
    <definedName name="EBK_DEIN">list!$B$11:$B$276</definedName>
    <definedName name="EBK_DEIN2">list!$B$11:$C$276</definedName>
    <definedName name="OP_LIST">list!$A$282:$A$305</definedName>
    <definedName name="OP_LIST2">list!$A$282:$B$305</definedName>
    <definedName name="PRBK">list!$A$422:$B$710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M744" i="3"/>
  <c r="M743"/>
  <c r="D740"/>
  <c r="M739"/>
  <c r="M738"/>
  <c r="M737"/>
  <c r="L736"/>
  <c r="E736"/>
  <c r="M735"/>
  <c r="L734"/>
  <c r="E734"/>
  <c r="M734"/>
  <c r="L733"/>
  <c r="E733"/>
  <c r="M733"/>
  <c r="L732"/>
  <c r="E732"/>
  <c r="M732"/>
  <c r="L731"/>
  <c r="K731"/>
  <c r="J731"/>
  <c r="I731"/>
  <c r="H731"/>
  <c r="G731"/>
  <c r="F731"/>
  <c r="E731"/>
  <c r="M731"/>
  <c r="L730"/>
  <c r="E730"/>
  <c r="M730"/>
  <c r="L729"/>
  <c r="E729"/>
  <c r="M729"/>
  <c r="L728"/>
  <c r="E728"/>
  <c r="M728"/>
  <c r="L727"/>
  <c r="E727"/>
  <c r="M727"/>
  <c r="L726"/>
  <c r="K726"/>
  <c r="J726"/>
  <c r="I726"/>
  <c r="H726"/>
  <c r="G726"/>
  <c r="F726"/>
  <c r="E726"/>
  <c r="M726"/>
  <c r="L725"/>
  <c r="E725"/>
  <c r="M725"/>
  <c r="L724"/>
  <c r="E724"/>
  <c r="M724"/>
  <c r="L723"/>
  <c r="E723"/>
  <c r="M723"/>
  <c r="L722"/>
  <c r="K722"/>
  <c r="J722"/>
  <c r="I722"/>
  <c r="H722"/>
  <c r="G722"/>
  <c r="F722"/>
  <c r="L721"/>
  <c r="E721"/>
  <c r="M721"/>
  <c r="L720"/>
  <c r="E720"/>
  <c r="M720"/>
  <c r="L719"/>
  <c r="E719"/>
  <c r="M719"/>
  <c r="L718"/>
  <c r="E718"/>
  <c r="M718"/>
  <c r="L717"/>
  <c r="E717"/>
  <c r="M717"/>
  <c r="L716"/>
  <c r="E716"/>
  <c r="M716"/>
  <c r="L715"/>
  <c r="E715"/>
  <c r="M715"/>
  <c r="L714"/>
  <c r="K714"/>
  <c r="J714"/>
  <c r="I714"/>
  <c r="H714"/>
  <c r="G714"/>
  <c r="F714"/>
  <c r="L713"/>
  <c r="E713"/>
  <c r="M713"/>
  <c r="L712"/>
  <c r="E712"/>
  <c r="M712"/>
  <c r="L711"/>
  <c r="E711"/>
  <c r="M711"/>
  <c r="L710"/>
  <c r="K710"/>
  <c r="J710"/>
  <c r="I710"/>
  <c r="H710"/>
  <c r="G710"/>
  <c r="F710"/>
  <c r="L709"/>
  <c r="E709"/>
  <c r="M709"/>
  <c r="L708"/>
  <c r="E708"/>
  <c r="M708"/>
  <c r="L707"/>
  <c r="E707"/>
  <c r="M707"/>
  <c r="L706"/>
  <c r="E706"/>
  <c r="M706"/>
  <c r="L705"/>
  <c r="E705"/>
  <c r="M705"/>
  <c r="L704"/>
  <c r="L703"/>
  <c r="E704"/>
  <c r="M704"/>
  <c r="K703"/>
  <c r="J703"/>
  <c r="I703"/>
  <c r="H703"/>
  <c r="G703"/>
  <c r="F703"/>
  <c r="E703"/>
  <c r="M703"/>
  <c r="L702"/>
  <c r="E702"/>
  <c r="M702"/>
  <c r="L701"/>
  <c r="E701"/>
  <c r="M701"/>
  <c r="L700"/>
  <c r="E700"/>
  <c r="M700"/>
  <c r="L699"/>
  <c r="E699"/>
  <c r="M699"/>
  <c r="L698"/>
  <c r="E698"/>
  <c r="M698"/>
  <c r="L697"/>
  <c r="E697"/>
  <c r="M697"/>
  <c r="L696"/>
  <c r="K696"/>
  <c r="J696"/>
  <c r="I696"/>
  <c r="H696"/>
  <c r="G696"/>
  <c r="F696"/>
  <c r="L695"/>
  <c r="E695"/>
  <c r="M695"/>
  <c r="L694"/>
  <c r="E694"/>
  <c r="M694"/>
  <c r="L693"/>
  <c r="E693"/>
  <c r="M693"/>
  <c r="L692"/>
  <c r="E692"/>
  <c r="M692"/>
  <c r="L691"/>
  <c r="E691"/>
  <c r="M691"/>
  <c r="L690"/>
  <c r="E690"/>
  <c r="M690"/>
  <c r="L689"/>
  <c r="E689"/>
  <c r="M689"/>
  <c r="L688"/>
  <c r="E688"/>
  <c r="M688"/>
  <c r="L687"/>
  <c r="E687"/>
  <c r="M687"/>
  <c r="L686"/>
  <c r="K686"/>
  <c r="J686"/>
  <c r="I686"/>
  <c r="H686"/>
  <c r="G686"/>
  <c r="F686"/>
  <c r="L685"/>
  <c r="E685"/>
  <c r="M685"/>
  <c r="L684"/>
  <c r="E684"/>
  <c r="M684"/>
  <c r="L683"/>
  <c r="E683"/>
  <c r="M683"/>
  <c r="L682"/>
  <c r="E682"/>
  <c r="M682"/>
  <c r="L681"/>
  <c r="E681"/>
  <c r="M681"/>
  <c r="L680"/>
  <c r="E680"/>
  <c r="M680"/>
  <c r="L679"/>
  <c r="E679"/>
  <c r="M679"/>
  <c r="L678"/>
  <c r="L677"/>
  <c r="E678"/>
  <c r="M678"/>
  <c r="K677"/>
  <c r="J677"/>
  <c r="I677"/>
  <c r="H677"/>
  <c r="G677"/>
  <c r="F677"/>
  <c r="E677"/>
  <c r="M677"/>
  <c r="L676"/>
  <c r="E676"/>
  <c r="M676"/>
  <c r="L675"/>
  <c r="E675"/>
  <c r="M675"/>
  <c r="L674"/>
  <c r="E674"/>
  <c r="M674"/>
  <c r="L673"/>
  <c r="E673"/>
  <c r="M673"/>
  <c r="L672"/>
  <c r="E672"/>
  <c r="M672"/>
  <c r="L671"/>
  <c r="E671"/>
  <c r="M671"/>
  <c r="L670"/>
  <c r="K670"/>
  <c r="J670"/>
  <c r="I670"/>
  <c r="H670"/>
  <c r="G670"/>
  <c r="F670"/>
  <c r="L669"/>
  <c r="E669"/>
  <c r="M669"/>
  <c r="L668"/>
  <c r="E668"/>
  <c r="M668"/>
  <c r="L667"/>
  <c r="E667"/>
  <c r="M667"/>
  <c r="L666"/>
  <c r="E666"/>
  <c r="M666"/>
  <c r="L665"/>
  <c r="E665"/>
  <c r="M665"/>
  <c r="L664"/>
  <c r="K664"/>
  <c r="J664"/>
  <c r="I664"/>
  <c r="H664"/>
  <c r="G664"/>
  <c r="F664"/>
  <c r="L663"/>
  <c r="E663"/>
  <c r="M663"/>
  <c r="L662"/>
  <c r="E662"/>
  <c r="M662"/>
  <c r="L661"/>
  <c r="E661"/>
  <c r="M661"/>
  <c r="L660"/>
  <c r="K660"/>
  <c r="J660"/>
  <c r="I660"/>
  <c r="H660"/>
  <c r="G660"/>
  <c r="F660"/>
  <c r="L659"/>
  <c r="E659"/>
  <c r="M659"/>
  <c r="L658"/>
  <c r="E658"/>
  <c r="M658"/>
  <c r="L657"/>
  <c r="E657"/>
  <c r="M657"/>
  <c r="L656"/>
  <c r="E656"/>
  <c r="M656"/>
  <c r="L655"/>
  <c r="E655"/>
  <c r="M655"/>
  <c r="L654"/>
  <c r="E654"/>
  <c r="M654"/>
  <c r="L653"/>
  <c r="E653"/>
  <c r="M653"/>
  <c r="L652"/>
  <c r="E652"/>
  <c r="M652"/>
  <c r="L651"/>
  <c r="E651"/>
  <c r="M651"/>
  <c r="L650"/>
  <c r="E650"/>
  <c r="M650"/>
  <c r="L649"/>
  <c r="E649"/>
  <c r="M649"/>
  <c r="L648"/>
  <c r="E648"/>
  <c r="M648"/>
  <c r="L647"/>
  <c r="E647"/>
  <c r="M647"/>
  <c r="L646"/>
  <c r="E646"/>
  <c r="M646"/>
  <c r="L645"/>
  <c r="E645"/>
  <c r="M645"/>
  <c r="L644"/>
  <c r="E644"/>
  <c r="M644"/>
  <c r="L643"/>
  <c r="E643"/>
  <c r="M643"/>
  <c r="L642"/>
  <c r="K642"/>
  <c r="J642"/>
  <c r="I642"/>
  <c r="H642"/>
  <c r="G642"/>
  <c r="F642"/>
  <c r="L641"/>
  <c r="E641"/>
  <c r="M641"/>
  <c r="L640"/>
  <c r="E640"/>
  <c r="M640"/>
  <c r="L639"/>
  <c r="E639"/>
  <c r="M639"/>
  <c r="L638"/>
  <c r="E638"/>
  <c r="M638"/>
  <c r="L637"/>
  <c r="E637"/>
  <c r="M637"/>
  <c r="L636"/>
  <c r="E636"/>
  <c r="M636"/>
  <c r="L635"/>
  <c r="E635"/>
  <c r="M635"/>
  <c r="L634"/>
  <c r="L633"/>
  <c r="E634"/>
  <c r="M634"/>
  <c r="K633"/>
  <c r="J633"/>
  <c r="I633"/>
  <c r="H633"/>
  <c r="G633"/>
  <c r="F633"/>
  <c r="E633"/>
  <c r="M633"/>
  <c r="L632"/>
  <c r="E632"/>
  <c r="M632"/>
  <c r="L631"/>
  <c r="E631"/>
  <c r="M631"/>
  <c r="L630"/>
  <c r="E630"/>
  <c r="M630"/>
  <c r="L629"/>
  <c r="E629"/>
  <c r="M629"/>
  <c r="L628"/>
  <c r="L627"/>
  <c r="E628"/>
  <c r="M628"/>
  <c r="K627"/>
  <c r="J627"/>
  <c r="I627"/>
  <c r="H627"/>
  <c r="G627"/>
  <c r="F627"/>
  <c r="E627"/>
  <c r="L626"/>
  <c r="E626"/>
  <c r="M626"/>
  <c r="L625"/>
  <c r="E625"/>
  <c r="M625"/>
  <c r="L624"/>
  <c r="K624"/>
  <c r="K740"/>
  <c r="J624"/>
  <c r="J740"/>
  <c r="I624"/>
  <c r="I740"/>
  <c r="H624"/>
  <c r="H740"/>
  <c r="G624"/>
  <c r="G740"/>
  <c r="F624"/>
  <c r="F740"/>
  <c r="C621"/>
  <c r="N740"/>
  <c r="C620"/>
  <c r="L619"/>
  <c r="K619"/>
  <c r="J619"/>
  <c r="I619"/>
  <c r="H619"/>
  <c r="G619"/>
  <c r="F619"/>
  <c r="E619"/>
  <c r="L618"/>
  <c r="K618"/>
  <c r="J618"/>
  <c r="I618"/>
  <c r="H618"/>
  <c r="G618"/>
  <c r="F618"/>
  <c r="E618"/>
  <c r="E615"/>
  <c r="B614"/>
  <c r="F613"/>
  <c r="B611"/>
  <c r="F610"/>
  <c r="E610"/>
  <c r="B610"/>
  <c r="S24" i="11"/>
  <c r="R25"/>
  <c r="R24"/>
  <c r="Q25"/>
  <c r="Q24"/>
  <c r="P25"/>
  <c r="O25"/>
  <c r="O24"/>
  <c r="N25"/>
  <c r="N24"/>
  <c r="M25"/>
  <c r="M24"/>
  <c r="L25"/>
  <c r="L24"/>
  <c r="L456" i="3"/>
  <c r="K456"/>
  <c r="J456"/>
  <c r="I456"/>
  <c r="H456"/>
  <c r="G456"/>
  <c r="F456"/>
  <c r="L455"/>
  <c r="K455"/>
  <c r="J455"/>
  <c r="I455"/>
  <c r="H455"/>
  <c r="G455"/>
  <c r="F455"/>
  <c r="E456"/>
  <c r="E455"/>
  <c r="L440"/>
  <c r="K440"/>
  <c r="J440"/>
  <c r="I440"/>
  <c r="H440"/>
  <c r="G440"/>
  <c r="F440"/>
  <c r="L439"/>
  <c r="K439"/>
  <c r="J439"/>
  <c r="I439"/>
  <c r="H439"/>
  <c r="G439"/>
  <c r="F439"/>
  <c r="E440"/>
  <c r="E439"/>
  <c r="L355"/>
  <c r="K355"/>
  <c r="J355"/>
  <c r="I355"/>
  <c r="H355"/>
  <c r="G355"/>
  <c r="F355"/>
  <c r="L354"/>
  <c r="K354"/>
  <c r="J354"/>
  <c r="I354"/>
  <c r="H354"/>
  <c r="G354"/>
  <c r="F354"/>
  <c r="E355"/>
  <c r="E354"/>
  <c r="L184"/>
  <c r="K184"/>
  <c r="J184"/>
  <c r="I184"/>
  <c r="H184"/>
  <c r="G184"/>
  <c r="F184"/>
  <c r="L183"/>
  <c r="K183"/>
  <c r="J183"/>
  <c r="I183"/>
  <c r="H183"/>
  <c r="G183"/>
  <c r="F183"/>
  <c r="E184"/>
  <c r="E183"/>
  <c r="T150" i="11"/>
  <c r="T149"/>
  <c r="K146"/>
  <c r="T145"/>
  <c r="T144"/>
  <c r="T143"/>
  <c r="S142"/>
  <c r="L142"/>
  <c r="T142"/>
  <c r="T141"/>
  <c r="S140"/>
  <c r="L140"/>
  <c r="T140"/>
  <c r="T139"/>
  <c r="S139"/>
  <c r="S137"/>
  <c r="L139"/>
  <c r="S138"/>
  <c r="L138"/>
  <c r="T138"/>
  <c r="R137"/>
  <c r="Q137"/>
  <c r="P137"/>
  <c r="O137"/>
  <c r="N137"/>
  <c r="M137"/>
  <c r="S136"/>
  <c r="L136"/>
  <c r="T136"/>
  <c r="S135"/>
  <c r="L135"/>
  <c r="T135"/>
  <c r="S134"/>
  <c r="L134"/>
  <c r="S133"/>
  <c r="S132"/>
  <c r="L133"/>
  <c r="R132"/>
  <c r="Q132"/>
  <c r="P132"/>
  <c r="O132"/>
  <c r="N132"/>
  <c r="M132"/>
  <c r="S131"/>
  <c r="L131"/>
  <c r="T131"/>
  <c r="S130"/>
  <c r="L130"/>
  <c r="T130"/>
  <c r="S129"/>
  <c r="S128"/>
  <c r="L129"/>
  <c r="T129"/>
  <c r="R128"/>
  <c r="Q128"/>
  <c r="P128"/>
  <c r="O128"/>
  <c r="N128"/>
  <c r="M128"/>
  <c r="S127"/>
  <c r="L127"/>
  <c r="T127"/>
  <c r="S126"/>
  <c r="L126"/>
  <c r="T126"/>
  <c r="S125"/>
  <c r="L125"/>
  <c r="T125"/>
  <c r="S124"/>
  <c r="L124"/>
  <c r="T124"/>
  <c r="S123"/>
  <c r="L123"/>
  <c r="T123"/>
  <c r="S122"/>
  <c r="L122"/>
  <c r="L120"/>
  <c r="T120"/>
  <c r="T121"/>
  <c r="S121"/>
  <c r="S120"/>
  <c r="L121"/>
  <c r="R120"/>
  <c r="Q120"/>
  <c r="P120"/>
  <c r="O120"/>
  <c r="N120"/>
  <c r="M120"/>
  <c r="S119"/>
  <c r="L119"/>
  <c r="T119"/>
  <c r="S118"/>
  <c r="S116"/>
  <c r="L118"/>
  <c r="T118"/>
  <c r="S117"/>
  <c r="L117"/>
  <c r="T117"/>
  <c r="R116"/>
  <c r="Q116"/>
  <c r="P116"/>
  <c r="O116"/>
  <c r="N116"/>
  <c r="M116"/>
  <c r="S115"/>
  <c r="L115"/>
  <c r="T115"/>
  <c r="S114"/>
  <c r="L114"/>
  <c r="T114"/>
  <c r="S113"/>
  <c r="L113"/>
  <c r="T113"/>
  <c r="S112"/>
  <c r="L112"/>
  <c r="T112"/>
  <c r="S111"/>
  <c r="L111"/>
  <c r="T111"/>
  <c r="S110"/>
  <c r="S109"/>
  <c r="L110"/>
  <c r="T110"/>
  <c r="R109"/>
  <c r="Q109"/>
  <c r="P109"/>
  <c r="O109"/>
  <c r="N109"/>
  <c r="M109"/>
  <c r="S108"/>
  <c r="L108"/>
  <c r="T108"/>
  <c r="S107"/>
  <c r="L107"/>
  <c r="T107"/>
  <c r="S106"/>
  <c r="L106"/>
  <c r="T106"/>
  <c r="S105"/>
  <c r="L105"/>
  <c r="T105"/>
  <c r="S104"/>
  <c r="L104"/>
  <c r="L102"/>
  <c r="T102"/>
  <c r="T103"/>
  <c r="S103"/>
  <c r="S102"/>
  <c r="L103"/>
  <c r="R102"/>
  <c r="Q102"/>
  <c r="P102"/>
  <c r="O102"/>
  <c r="N102"/>
  <c r="M102"/>
  <c r="S101"/>
  <c r="L101"/>
  <c r="T101"/>
  <c r="S100"/>
  <c r="L100"/>
  <c r="T100"/>
  <c r="S99"/>
  <c r="L99"/>
  <c r="T99"/>
  <c r="S98"/>
  <c r="L98"/>
  <c r="T98"/>
  <c r="T97"/>
  <c r="S97"/>
  <c r="S92"/>
  <c r="L97"/>
  <c r="S96"/>
  <c r="L96"/>
  <c r="T96"/>
  <c r="S95"/>
  <c r="L95"/>
  <c r="T95"/>
  <c r="S94"/>
  <c r="L94"/>
  <c r="T94"/>
  <c r="S93"/>
  <c r="L93"/>
  <c r="T93"/>
  <c r="R92"/>
  <c r="Q92"/>
  <c r="P92"/>
  <c r="O92"/>
  <c r="N92"/>
  <c r="M92"/>
  <c r="L92"/>
  <c r="T92"/>
  <c r="S91"/>
  <c r="L91"/>
  <c r="T91"/>
  <c r="S90"/>
  <c r="L90"/>
  <c r="T90"/>
  <c r="S89"/>
  <c r="L89"/>
  <c r="T89"/>
  <c r="S88"/>
  <c r="L88"/>
  <c r="T88"/>
  <c r="S87"/>
  <c r="L87"/>
  <c r="T87"/>
  <c r="S86"/>
  <c r="L86"/>
  <c r="T86"/>
  <c r="S85"/>
  <c r="L85"/>
  <c r="T85"/>
  <c r="S84"/>
  <c r="L84"/>
  <c r="T84"/>
  <c r="S83"/>
  <c r="R83"/>
  <c r="Q83"/>
  <c r="P83"/>
  <c r="O83"/>
  <c r="N83"/>
  <c r="M83"/>
  <c r="S82"/>
  <c r="L82"/>
  <c r="T82"/>
  <c r="S81"/>
  <c r="L81"/>
  <c r="T81"/>
  <c r="S80"/>
  <c r="L80"/>
  <c r="T80"/>
  <c r="S79"/>
  <c r="L79"/>
  <c r="T79"/>
  <c r="S78"/>
  <c r="L78"/>
  <c r="S77"/>
  <c r="S76"/>
  <c r="L77"/>
  <c r="L76"/>
  <c r="T76"/>
  <c r="R76"/>
  <c r="Q76"/>
  <c r="P76"/>
  <c r="O76"/>
  <c r="N76"/>
  <c r="M76"/>
  <c r="S75"/>
  <c r="L75"/>
  <c r="T75"/>
  <c r="S74"/>
  <c r="L74"/>
  <c r="T74"/>
  <c r="S73"/>
  <c r="L73"/>
  <c r="T73"/>
  <c r="S72"/>
  <c r="L72"/>
  <c r="L70"/>
  <c r="T70"/>
  <c r="T71"/>
  <c r="S71"/>
  <c r="S70"/>
  <c r="L71"/>
  <c r="R70"/>
  <c r="Q70"/>
  <c r="P70"/>
  <c r="O70"/>
  <c r="N70"/>
  <c r="M70"/>
  <c r="S69"/>
  <c r="L69"/>
  <c r="T69"/>
  <c r="S68"/>
  <c r="S66"/>
  <c r="L68"/>
  <c r="T68"/>
  <c r="S67"/>
  <c r="L67"/>
  <c r="T67"/>
  <c r="R66"/>
  <c r="Q66"/>
  <c r="P66"/>
  <c r="O66"/>
  <c r="N66"/>
  <c r="M66"/>
  <c r="S65"/>
  <c r="L65"/>
  <c r="T65"/>
  <c r="S64"/>
  <c r="L64"/>
  <c r="T64"/>
  <c r="S63"/>
  <c r="L63"/>
  <c r="T63"/>
  <c r="S62"/>
  <c r="L62"/>
  <c r="T62"/>
  <c r="S61"/>
  <c r="L61"/>
  <c r="T61"/>
  <c r="S60"/>
  <c r="L60"/>
  <c r="T60"/>
  <c r="S59"/>
  <c r="L59"/>
  <c r="T59"/>
  <c r="S58"/>
  <c r="L58"/>
  <c r="T58"/>
  <c r="S57"/>
  <c r="L57"/>
  <c r="T57"/>
  <c r="S56"/>
  <c r="L56"/>
  <c r="T56"/>
  <c r="S55"/>
  <c r="L55"/>
  <c r="T55"/>
  <c r="S54"/>
  <c r="L54"/>
  <c r="S53"/>
  <c r="L53"/>
  <c r="T53"/>
  <c r="S52"/>
  <c r="L52"/>
  <c r="T52"/>
  <c r="S51"/>
  <c r="L51"/>
  <c r="T51"/>
  <c r="S50"/>
  <c r="L50"/>
  <c r="T50"/>
  <c r="S49"/>
  <c r="S48"/>
  <c r="L49"/>
  <c r="L48"/>
  <c r="T48"/>
  <c r="T49"/>
  <c r="R48"/>
  <c r="Q48"/>
  <c r="P48"/>
  <c r="O48"/>
  <c r="N48"/>
  <c r="M48"/>
  <c r="S47"/>
  <c r="L47"/>
  <c r="T47"/>
  <c r="S46"/>
  <c r="L46"/>
  <c r="T46"/>
  <c r="S45"/>
  <c r="L45"/>
  <c r="T45"/>
  <c r="S44"/>
  <c r="L44"/>
  <c r="T44"/>
  <c r="S43"/>
  <c r="L43"/>
  <c r="T43"/>
  <c r="S42"/>
  <c r="L42"/>
  <c r="T42"/>
  <c r="S41"/>
  <c r="L41"/>
  <c r="S40"/>
  <c r="S39"/>
  <c r="S146"/>
  <c r="L40"/>
  <c r="L39"/>
  <c r="R39"/>
  <c r="Q39"/>
  <c r="P39"/>
  <c r="O39"/>
  <c r="N39"/>
  <c r="M39"/>
  <c r="S38"/>
  <c r="L38"/>
  <c r="T38"/>
  <c r="S37"/>
  <c r="L37"/>
  <c r="T37"/>
  <c r="S36"/>
  <c r="L36"/>
  <c r="T36"/>
  <c r="S35"/>
  <c r="L35"/>
  <c r="L33"/>
  <c r="T33"/>
  <c r="T34"/>
  <c r="S34"/>
  <c r="S33"/>
  <c r="L34"/>
  <c r="R33"/>
  <c r="Q33"/>
  <c r="P33"/>
  <c r="O33"/>
  <c r="N33"/>
  <c r="M33"/>
  <c r="S32"/>
  <c r="L32"/>
  <c r="T32"/>
  <c r="S31"/>
  <c r="S30"/>
  <c r="L31"/>
  <c r="L30"/>
  <c r="T30"/>
  <c r="R30"/>
  <c r="R146"/>
  <c r="Q30"/>
  <c r="Q146"/>
  <c r="P30"/>
  <c r="P146"/>
  <c r="O30"/>
  <c r="O146"/>
  <c r="N30"/>
  <c r="N146"/>
  <c r="M30"/>
  <c r="M146"/>
  <c r="J27"/>
  <c r="J26"/>
  <c r="M21"/>
  <c r="L21"/>
  <c r="S25"/>
  <c r="I20"/>
  <c r="P24"/>
  <c r="M19"/>
  <c r="I19"/>
  <c r="I17"/>
  <c r="M16"/>
  <c r="L16"/>
  <c r="I16"/>
  <c r="I14"/>
  <c r="L83"/>
  <c r="T83"/>
  <c r="L109"/>
  <c r="T109"/>
  <c r="T31"/>
  <c r="T54"/>
  <c r="L137"/>
  <c r="T137"/>
  <c r="T35"/>
  <c r="L66"/>
  <c r="T66"/>
  <c r="T72"/>
  <c r="T78"/>
  <c r="T104"/>
  <c r="L116"/>
  <c r="T116"/>
  <c r="T122"/>
  <c r="L128"/>
  <c r="T128"/>
  <c r="T134"/>
  <c r="T41"/>
  <c r="K22" i="3"/>
  <c r="J22"/>
  <c r="I22"/>
  <c r="H22"/>
  <c r="G22"/>
  <c r="F22"/>
  <c r="L25"/>
  <c r="E25"/>
  <c r="F10"/>
  <c r="B7"/>
  <c r="B608" s="1"/>
  <c r="L2" i="15"/>
  <c r="P2"/>
  <c r="H11" i="14"/>
  <c r="I11"/>
  <c r="C132" i="15"/>
  <c r="L6"/>
  <c r="P6"/>
  <c r="Q4"/>
  <c r="S6"/>
  <c r="T2"/>
  <c r="I2"/>
  <c r="G2"/>
  <c r="F2"/>
  <c r="B2"/>
  <c r="N124"/>
  <c r="I112" i="14"/>
  <c r="E112"/>
  <c r="E108"/>
  <c r="H105"/>
  <c r="G105"/>
  <c r="B105"/>
  <c r="I94"/>
  <c r="H94"/>
  <c r="G94"/>
  <c r="I92"/>
  <c r="H92"/>
  <c r="G92"/>
  <c r="F92" s="1"/>
  <c r="I91"/>
  <c r="H91"/>
  <c r="G91"/>
  <c r="F91" s="1"/>
  <c r="I90"/>
  <c r="H90"/>
  <c r="G90"/>
  <c r="I89"/>
  <c r="H89"/>
  <c r="G89"/>
  <c r="F89"/>
  <c r="I88"/>
  <c r="H88"/>
  <c r="G88"/>
  <c r="I82"/>
  <c r="H82"/>
  <c r="G82"/>
  <c r="I81"/>
  <c r="H81"/>
  <c r="G81"/>
  <c r="F81"/>
  <c r="I80"/>
  <c r="H80"/>
  <c r="G80"/>
  <c r="F80"/>
  <c r="I77"/>
  <c r="H77"/>
  <c r="G77"/>
  <c r="I76"/>
  <c r="H76"/>
  <c r="G76"/>
  <c r="I73"/>
  <c r="H73"/>
  <c r="G73"/>
  <c r="I72"/>
  <c r="H72"/>
  <c r="G72"/>
  <c r="I71"/>
  <c r="H71"/>
  <c r="G71"/>
  <c r="I70"/>
  <c r="H70"/>
  <c r="F70"/>
  <c r="G70"/>
  <c r="I68"/>
  <c r="H68"/>
  <c r="G68"/>
  <c r="F68" s="1"/>
  <c r="I67"/>
  <c r="H67"/>
  <c r="G67"/>
  <c r="F67" s="1"/>
  <c r="I58"/>
  <c r="H58"/>
  <c r="G58"/>
  <c r="I29"/>
  <c r="H29"/>
  <c r="G29"/>
  <c r="F29" s="1"/>
  <c r="I28"/>
  <c r="H28"/>
  <c r="G28"/>
  <c r="I27"/>
  <c r="H27"/>
  <c r="G27"/>
  <c r="E15"/>
  <c r="B8"/>
  <c r="F13"/>
  <c r="E13"/>
  <c r="F11"/>
  <c r="B11"/>
  <c r="F79"/>
  <c r="F65"/>
  <c r="F59"/>
  <c r="F35"/>
  <c r="F34"/>
  <c r="F24"/>
  <c r="B12" i="3"/>
  <c r="B613"/>
  <c r="L592"/>
  <c r="E592"/>
  <c r="M592"/>
  <c r="L591"/>
  <c r="E591"/>
  <c r="M591"/>
  <c r="L590"/>
  <c r="E590"/>
  <c r="L589"/>
  <c r="E589"/>
  <c r="L588"/>
  <c r="E588"/>
  <c r="K587"/>
  <c r="I93" i="14"/>
  <c r="J587" i="3"/>
  <c r="H93" i="14"/>
  <c r="I587" i="3"/>
  <c r="G93" i="14"/>
  <c r="H587" i="3"/>
  <c r="G587"/>
  <c r="F587"/>
  <c r="L586"/>
  <c r="E586"/>
  <c r="M586"/>
  <c r="L585"/>
  <c r="E585"/>
  <c r="E92" i="14"/>
  <c r="L584" i="3"/>
  <c r="E584"/>
  <c r="L583"/>
  <c r="L582"/>
  <c r="E583"/>
  <c r="K582"/>
  <c r="J582"/>
  <c r="I582"/>
  <c r="H582"/>
  <c r="G582"/>
  <c r="F582"/>
  <c r="L581"/>
  <c r="E581"/>
  <c r="L580"/>
  <c r="E580"/>
  <c r="L579"/>
  <c r="E579"/>
  <c r="E73" i="14"/>
  <c r="L578" i="3"/>
  <c r="E578"/>
  <c r="L577"/>
  <c r="E577"/>
  <c r="E72" i="14"/>
  <c r="L576" i="3"/>
  <c r="E576"/>
  <c r="L575"/>
  <c r="E575"/>
  <c r="L574"/>
  <c r="E574"/>
  <c r="L573"/>
  <c r="E573"/>
  <c r="M573"/>
  <c r="L572"/>
  <c r="E572"/>
  <c r="M572"/>
  <c r="L571"/>
  <c r="E571"/>
  <c r="L570"/>
  <c r="E570"/>
  <c r="M570"/>
  <c r="L569"/>
  <c r="E569"/>
  <c r="L568"/>
  <c r="E568"/>
  <c r="L567"/>
  <c r="E567"/>
  <c r="M567"/>
  <c r="L566"/>
  <c r="E566"/>
  <c r="L565"/>
  <c r="E565"/>
  <c r="M565"/>
  <c r="L564"/>
  <c r="E564"/>
  <c r="L563"/>
  <c r="E563"/>
  <c r="K562"/>
  <c r="J562"/>
  <c r="I562"/>
  <c r="H562"/>
  <c r="G562"/>
  <c r="F562"/>
  <c r="L561"/>
  <c r="E561"/>
  <c r="L560"/>
  <c r="E560"/>
  <c r="L559"/>
  <c r="E559"/>
  <c r="L558"/>
  <c r="E558"/>
  <c r="L557"/>
  <c r="E557"/>
  <c r="L556"/>
  <c r="E556"/>
  <c r="L555"/>
  <c r="Q116" i="15"/>
  <c r="E555" i="3"/>
  <c r="L554"/>
  <c r="E554"/>
  <c r="L553"/>
  <c r="E553"/>
  <c r="L552"/>
  <c r="E552"/>
  <c r="M552"/>
  <c r="L551"/>
  <c r="E551"/>
  <c r="L550"/>
  <c r="E550"/>
  <c r="L549"/>
  <c r="E549"/>
  <c r="L548"/>
  <c r="M548"/>
  <c r="E548"/>
  <c r="L547"/>
  <c r="E547"/>
  <c r="L546"/>
  <c r="E546"/>
  <c r="L545"/>
  <c r="Q121" i="15"/>
  <c r="E545" i="3"/>
  <c r="P121" i="15"/>
  <c r="L544" i="3"/>
  <c r="E544"/>
  <c r="L543"/>
  <c r="Q111" i="15"/>
  <c r="E543" i="3"/>
  <c r="P111" i="15"/>
  <c r="L542" i="3"/>
  <c r="E542"/>
  <c r="L541"/>
  <c r="E541"/>
  <c r="P115" i="15"/>
  <c r="K540" i="3"/>
  <c r="J540"/>
  <c r="I540"/>
  <c r="H540"/>
  <c r="G540"/>
  <c r="F540"/>
  <c r="L539"/>
  <c r="E539"/>
  <c r="L538"/>
  <c r="L537"/>
  <c r="E538"/>
  <c r="E71" i="14"/>
  <c r="K537" i="3"/>
  <c r="J537"/>
  <c r="I537"/>
  <c r="H537"/>
  <c r="G537"/>
  <c r="F537"/>
  <c r="L536"/>
  <c r="E536"/>
  <c r="L535"/>
  <c r="E535"/>
  <c r="L534"/>
  <c r="E534"/>
  <c r="L533"/>
  <c r="E533"/>
  <c r="E532"/>
  <c r="K532"/>
  <c r="I83" i="14"/>
  <c r="J532" i="3"/>
  <c r="H83" i="14"/>
  <c r="I532" i="3"/>
  <c r="G83" i="14"/>
  <c r="H532" i="3"/>
  <c r="G532"/>
  <c r="F532"/>
  <c r="L531"/>
  <c r="E531"/>
  <c r="E82" i="14"/>
  <c r="L530" i="3"/>
  <c r="E530"/>
  <c r="L529"/>
  <c r="E529"/>
  <c r="L528"/>
  <c r="E528"/>
  <c r="K527"/>
  <c r="I87" i="14"/>
  <c r="J527" i="3"/>
  <c r="H87" i="14"/>
  <c r="I527" i="3"/>
  <c r="G87" i="14"/>
  <c r="H527" i="3"/>
  <c r="G527"/>
  <c r="F527"/>
  <c r="L526"/>
  <c r="E526"/>
  <c r="L525"/>
  <c r="E525"/>
  <c r="L524"/>
  <c r="E524"/>
  <c r="L523"/>
  <c r="E523"/>
  <c r="L522"/>
  <c r="E522"/>
  <c r="L521"/>
  <c r="L520"/>
  <c r="Q122" i="15"/>
  <c r="E521" i="3"/>
  <c r="E520"/>
  <c r="K520"/>
  <c r="J520"/>
  <c r="I520"/>
  <c r="H520"/>
  <c r="G520"/>
  <c r="F520"/>
  <c r="L519"/>
  <c r="E519"/>
  <c r="M519"/>
  <c r="L518"/>
  <c r="L517"/>
  <c r="E518"/>
  <c r="M518"/>
  <c r="K517"/>
  <c r="I86" i="14"/>
  <c r="J517" i="3"/>
  <c r="H86" i="14"/>
  <c r="I517" i="3"/>
  <c r="H517"/>
  <c r="G517"/>
  <c r="F517"/>
  <c r="L516"/>
  <c r="M516"/>
  <c r="E516"/>
  <c r="L515"/>
  <c r="E515"/>
  <c r="M515"/>
  <c r="L514"/>
  <c r="E514"/>
  <c r="L513"/>
  <c r="L512"/>
  <c r="E513"/>
  <c r="E512"/>
  <c r="K512"/>
  <c r="J512"/>
  <c r="I512"/>
  <c r="H512"/>
  <c r="G512"/>
  <c r="F512"/>
  <c r="L511"/>
  <c r="E511"/>
  <c r="M511"/>
  <c r="L510"/>
  <c r="E510"/>
  <c r="L509"/>
  <c r="E509"/>
  <c r="E508"/>
  <c r="K508"/>
  <c r="J508"/>
  <c r="I508"/>
  <c r="H508"/>
  <c r="G508"/>
  <c r="F508"/>
  <c r="L507"/>
  <c r="M507"/>
  <c r="E507"/>
  <c r="L506"/>
  <c r="E506"/>
  <c r="L505"/>
  <c r="E505"/>
  <c r="M505"/>
  <c r="L504"/>
  <c r="E504"/>
  <c r="L503"/>
  <c r="E503"/>
  <c r="L502"/>
  <c r="E502"/>
  <c r="L501"/>
  <c r="M501"/>
  <c r="E501"/>
  <c r="L500"/>
  <c r="E500"/>
  <c r="L499"/>
  <c r="K499"/>
  <c r="I85" i="14"/>
  <c r="I84" s="1"/>
  <c r="J499" i="3"/>
  <c r="I499"/>
  <c r="G85" i="14"/>
  <c r="H499" i="3"/>
  <c r="G499"/>
  <c r="F499"/>
  <c r="L498"/>
  <c r="E498"/>
  <c r="M498"/>
  <c r="L497"/>
  <c r="E497"/>
  <c r="M497"/>
  <c r="L496"/>
  <c r="Q104" i="15"/>
  <c r="J104"/>
  <c r="E496" i="3"/>
  <c r="L495"/>
  <c r="E495"/>
  <c r="M495"/>
  <c r="L494"/>
  <c r="E494"/>
  <c r="E493"/>
  <c r="E69" i="14"/>
  <c r="K493" i="3"/>
  <c r="I69" i="14"/>
  <c r="J493" i="3"/>
  <c r="H69" i="14"/>
  <c r="I493" i="3"/>
  <c r="G69" i="14"/>
  <c r="F69" s="1"/>
  <c r="H493" i="3"/>
  <c r="G493"/>
  <c r="F493"/>
  <c r="L492"/>
  <c r="E492"/>
  <c r="L491"/>
  <c r="E491"/>
  <c r="L490"/>
  <c r="M490"/>
  <c r="E490"/>
  <c r="L489"/>
  <c r="E489"/>
  <c r="L488"/>
  <c r="E488"/>
  <c r="L487"/>
  <c r="E487"/>
  <c r="L486"/>
  <c r="E486"/>
  <c r="L485"/>
  <c r="E485"/>
  <c r="L484"/>
  <c r="E484"/>
  <c r="L483"/>
  <c r="E483"/>
  <c r="L482"/>
  <c r="E482"/>
  <c r="L481"/>
  <c r="E481"/>
  <c r="L480"/>
  <c r="E480"/>
  <c r="L479"/>
  <c r="E479"/>
  <c r="L478"/>
  <c r="E478"/>
  <c r="K477"/>
  <c r="J477"/>
  <c r="I477"/>
  <c r="H477"/>
  <c r="G477"/>
  <c r="F477"/>
  <c r="L476"/>
  <c r="E476"/>
  <c r="L475"/>
  <c r="L474"/>
  <c r="E475"/>
  <c r="E80" i="14"/>
  <c r="K474" i="3"/>
  <c r="J474"/>
  <c r="I474"/>
  <c r="H474"/>
  <c r="G474"/>
  <c r="F474"/>
  <c r="L473"/>
  <c r="Q97" i="15"/>
  <c r="J97"/>
  <c r="E473" i="3"/>
  <c r="L472"/>
  <c r="E472"/>
  <c r="L471"/>
  <c r="Q93" i="15"/>
  <c r="E471" i="3"/>
  <c r="L470"/>
  <c r="E470"/>
  <c r="L469"/>
  <c r="E469"/>
  <c r="L468"/>
  <c r="L467"/>
  <c r="E468"/>
  <c r="P92" i="15"/>
  <c r="K467" i="3"/>
  <c r="I78" i="14"/>
  <c r="J467" i="3"/>
  <c r="H78" i="14"/>
  <c r="I467" i="3"/>
  <c r="G78" i="14"/>
  <c r="H467" i="3"/>
  <c r="G467"/>
  <c r="F467"/>
  <c r="L466"/>
  <c r="E466"/>
  <c r="L465"/>
  <c r="L464"/>
  <c r="E465"/>
  <c r="E464"/>
  <c r="K464"/>
  <c r="J464"/>
  <c r="I464"/>
  <c r="H464"/>
  <c r="G464"/>
  <c r="F464"/>
  <c r="L463"/>
  <c r="E463"/>
  <c r="M463"/>
  <c r="L462"/>
  <c r="E462"/>
  <c r="E461"/>
  <c r="K461"/>
  <c r="J461"/>
  <c r="I461"/>
  <c r="H461"/>
  <c r="G461"/>
  <c r="F461"/>
  <c r="L460"/>
  <c r="Q87" i="15"/>
  <c r="E460" i="3"/>
  <c r="P87" i="15"/>
  <c r="I87"/>
  <c r="L459" i="3"/>
  <c r="E459"/>
  <c r="L458"/>
  <c r="E458"/>
  <c r="P86" i="15"/>
  <c r="K457" i="3"/>
  <c r="K593"/>
  <c r="K442"/>
  <c r="J457"/>
  <c r="H74" i="14"/>
  <c r="I457" i="3"/>
  <c r="G74" i="14"/>
  <c r="H457" i="3"/>
  <c r="G457"/>
  <c r="F457"/>
  <c r="E452"/>
  <c r="F450"/>
  <c r="F447"/>
  <c r="E447"/>
  <c r="E436"/>
  <c r="F434"/>
  <c r="F431"/>
  <c r="E431"/>
  <c r="L424"/>
  <c r="E424"/>
  <c r="L423"/>
  <c r="L422"/>
  <c r="E423"/>
  <c r="E422"/>
  <c r="M422"/>
  <c r="K422"/>
  <c r="I57" i="14"/>
  <c r="J422" i="3"/>
  <c r="H57" i="14"/>
  <c r="I422" i="3"/>
  <c r="G57" i="14"/>
  <c r="F57" s="1"/>
  <c r="H422" i="3"/>
  <c r="G422"/>
  <c r="F422"/>
  <c r="F425"/>
  <c r="L421"/>
  <c r="E421"/>
  <c r="M421"/>
  <c r="L420"/>
  <c r="E420"/>
  <c r="M420"/>
  <c r="L419"/>
  <c r="E419"/>
  <c r="M419"/>
  <c r="L418"/>
  <c r="L425"/>
  <c r="Q79" i="15"/>
  <c r="J79"/>
  <c r="E418" i="3"/>
  <c r="L414"/>
  <c r="E414"/>
  <c r="L413"/>
  <c r="E413"/>
  <c r="L412"/>
  <c r="E412"/>
  <c r="L411"/>
  <c r="E411"/>
  <c r="L410"/>
  <c r="E410"/>
  <c r="L409"/>
  <c r="L408"/>
  <c r="E409"/>
  <c r="E408"/>
  <c r="K408"/>
  <c r="I60" i="14"/>
  <c r="J408" i="3"/>
  <c r="I408"/>
  <c r="G60" i="14"/>
  <c r="H408" i="3"/>
  <c r="G408"/>
  <c r="F408"/>
  <c r="L407"/>
  <c r="M407"/>
  <c r="E407"/>
  <c r="L406"/>
  <c r="L405"/>
  <c r="E406"/>
  <c r="E405"/>
  <c r="K405"/>
  <c r="J405"/>
  <c r="I405"/>
  <c r="H405"/>
  <c r="G405"/>
  <c r="F405"/>
  <c r="L404"/>
  <c r="E404"/>
  <c r="M404"/>
  <c r="L403"/>
  <c r="L402"/>
  <c r="E403"/>
  <c r="E402"/>
  <c r="M402"/>
  <c r="K402"/>
  <c r="J402"/>
  <c r="I402"/>
  <c r="H402"/>
  <c r="G402"/>
  <c r="F402"/>
  <c r="L401"/>
  <c r="M401"/>
  <c r="E401"/>
  <c r="E58" i="14"/>
  <c r="L400" i="3"/>
  <c r="E400"/>
  <c r="L399"/>
  <c r="M399"/>
  <c r="E399"/>
  <c r="K398"/>
  <c r="J398"/>
  <c r="I398"/>
  <c r="H398"/>
  <c r="G398"/>
  <c r="F398"/>
  <c r="L397"/>
  <c r="E397"/>
  <c r="L396"/>
  <c r="L395"/>
  <c r="E396"/>
  <c r="K395"/>
  <c r="J395"/>
  <c r="I395"/>
  <c r="H395"/>
  <c r="G395"/>
  <c r="F395"/>
  <c r="L394"/>
  <c r="E394"/>
  <c r="L393"/>
  <c r="L392"/>
  <c r="E393"/>
  <c r="E392"/>
  <c r="K392"/>
  <c r="I56" i="14"/>
  <c r="J392" i="3"/>
  <c r="I392"/>
  <c r="H392"/>
  <c r="G392"/>
  <c r="F392"/>
  <c r="L391"/>
  <c r="E391"/>
  <c r="M391"/>
  <c r="L390"/>
  <c r="E390"/>
  <c r="M390"/>
  <c r="L389"/>
  <c r="M389"/>
  <c r="E389"/>
  <c r="L388"/>
  <c r="E388"/>
  <c r="E387"/>
  <c r="K387"/>
  <c r="J387"/>
  <c r="I387"/>
  <c r="H387"/>
  <c r="G387"/>
  <c r="F387"/>
  <c r="L386"/>
  <c r="E386"/>
  <c r="L385"/>
  <c r="E385"/>
  <c r="M385"/>
  <c r="L384"/>
  <c r="K384"/>
  <c r="J384"/>
  <c r="I384"/>
  <c r="H384"/>
  <c r="G384"/>
  <c r="F384"/>
  <c r="F415"/>
  <c r="L383"/>
  <c r="E383"/>
  <c r="L382"/>
  <c r="M382"/>
  <c r="E382"/>
  <c r="L381"/>
  <c r="E381"/>
  <c r="L380"/>
  <c r="E380"/>
  <c r="E379"/>
  <c r="K379"/>
  <c r="J379"/>
  <c r="I379"/>
  <c r="G56" i="14"/>
  <c r="H379" i="3"/>
  <c r="G379"/>
  <c r="F379"/>
  <c r="L378"/>
  <c r="E378"/>
  <c r="L377"/>
  <c r="E377"/>
  <c r="M377"/>
  <c r="L376"/>
  <c r="E376"/>
  <c r="M376"/>
  <c r="L375"/>
  <c r="E375"/>
  <c r="M375"/>
  <c r="L374"/>
  <c r="E374"/>
  <c r="L373"/>
  <c r="E373"/>
  <c r="L372"/>
  <c r="E372"/>
  <c r="M372"/>
  <c r="K371"/>
  <c r="J371"/>
  <c r="I371"/>
  <c r="H371"/>
  <c r="G371"/>
  <c r="F371"/>
  <c r="L370"/>
  <c r="E370"/>
  <c r="L369"/>
  <c r="E369"/>
  <c r="M369"/>
  <c r="L368"/>
  <c r="E368"/>
  <c r="M368"/>
  <c r="L367"/>
  <c r="E367"/>
  <c r="L366"/>
  <c r="E366"/>
  <c r="L365"/>
  <c r="E365"/>
  <c r="M365"/>
  <c r="L364"/>
  <c r="E364"/>
  <c r="L363"/>
  <c r="E363"/>
  <c r="M363"/>
  <c r="L362"/>
  <c r="E362"/>
  <c r="L361"/>
  <c r="E361"/>
  <c r="L360"/>
  <c r="E360"/>
  <c r="L359"/>
  <c r="E359"/>
  <c r="L358"/>
  <c r="E358"/>
  <c r="K357"/>
  <c r="J357"/>
  <c r="I357"/>
  <c r="H357"/>
  <c r="G357"/>
  <c r="G415"/>
  <c r="F357"/>
  <c r="E351"/>
  <c r="F349"/>
  <c r="F346"/>
  <c r="E346"/>
  <c r="K297"/>
  <c r="I53" i="14" s="1"/>
  <c r="J297" i="3"/>
  <c r="H53" i="14" s="1"/>
  <c r="I297" i="3"/>
  <c r="G53" i="14" s="1"/>
  <c r="H297" i="3"/>
  <c r="F297"/>
  <c r="G293"/>
  <c r="E293"/>
  <c r="K288"/>
  <c r="I49" i="14" s="1"/>
  <c r="J288" i="3"/>
  <c r="H49" i="14" s="1"/>
  <c r="I288" i="3"/>
  <c r="G49" i="14" s="1"/>
  <c r="H288" i="3"/>
  <c r="F288"/>
  <c r="J287"/>
  <c r="H287"/>
  <c r="F287"/>
  <c r="K284"/>
  <c r="I284"/>
  <c r="G284"/>
  <c r="L276"/>
  <c r="J276"/>
  <c r="H276"/>
  <c r="F276"/>
  <c r="K275"/>
  <c r="J275"/>
  <c r="I275"/>
  <c r="H275"/>
  <c r="F275"/>
  <c r="L272"/>
  <c r="J272"/>
  <c r="H272"/>
  <c r="F272"/>
  <c r="K271"/>
  <c r="I271"/>
  <c r="G271"/>
  <c r="E271"/>
  <c r="K270"/>
  <c r="I270"/>
  <c r="G270"/>
  <c r="E270"/>
  <c r="L269"/>
  <c r="J269"/>
  <c r="H269"/>
  <c r="F269"/>
  <c r="K265"/>
  <c r="J265"/>
  <c r="I265"/>
  <c r="G265"/>
  <c r="E265"/>
  <c r="K258"/>
  <c r="I258"/>
  <c r="G258"/>
  <c r="L257"/>
  <c r="J257"/>
  <c r="H257"/>
  <c r="F257"/>
  <c r="L256"/>
  <c r="G256"/>
  <c r="E256"/>
  <c r="J255"/>
  <c r="G255"/>
  <c r="E255"/>
  <c r="K248"/>
  <c r="I61" i="14" s="1"/>
  <c r="J248" i="3"/>
  <c r="H61" i="14" s="1"/>
  <c r="I248" i="3"/>
  <c r="G61" i="14" s="1"/>
  <c r="H248" i="3"/>
  <c r="F248"/>
  <c r="K239"/>
  <c r="I239"/>
  <c r="G239"/>
  <c r="E239"/>
  <c r="K238"/>
  <c r="I238"/>
  <c r="G238"/>
  <c r="E238"/>
  <c r="L237"/>
  <c r="J237"/>
  <c r="H237"/>
  <c r="F237"/>
  <c r="L236"/>
  <c r="J236"/>
  <c r="H236"/>
  <c r="F236"/>
  <c r="L235"/>
  <c r="J235"/>
  <c r="H235"/>
  <c r="F235"/>
  <c r="K232"/>
  <c r="I232"/>
  <c r="G232"/>
  <c r="L226"/>
  <c r="J226"/>
  <c r="G226"/>
  <c r="L222"/>
  <c r="Q52" i="15" s="1"/>
  <c r="J52"/>
  <c r="J222" i="3"/>
  <c r="H222"/>
  <c r="F222"/>
  <c r="K204"/>
  <c r="I204"/>
  <c r="H204"/>
  <c r="F204"/>
  <c r="K203"/>
  <c r="I203"/>
  <c r="G203"/>
  <c r="E203"/>
  <c r="I195"/>
  <c r="G41" i="14" s="1"/>
  <c r="H195" i="3"/>
  <c r="F195"/>
  <c r="L189"/>
  <c r="H189"/>
  <c r="F189"/>
  <c r="K186"/>
  <c r="I39" i="14" s="1"/>
  <c r="J186" i="3"/>
  <c r="H39" i="14" s="1"/>
  <c r="I186" i="3"/>
  <c r="G39" i="14" s="1"/>
  <c r="F39" s="1"/>
  <c r="G186" i="3"/>
  <c r="E180"/>
  <c r="F178"/>
  <c r="F175"/>
  <c r="E175"/>
  <c r="L167"/>
  <c r="E167"/>
  <c r="L166"/>
  <c r="E166"/>
  <c r="L165"/>
  <c r="E165"/>
  <c r="M165"/>
  <c r="L164"/>
  <c r="E164"/>
  <c r="M164"/>
  <c r="L163"/>
  <c r="M163"/>
  <c r="E163"/>
  <c r="L162"/>
  <c r="M162"/>
  <c r="E162"/>
  <c r="L161"/>
  <c r="M161"/>
  <c r="E161"/>
  <c r="L160"/>
  <c r="Q41" i="15"/>
  <c r="E160" i="3"/>
  <c r="M160"/>
  <c r="K159"/>
  <c r="J159"/>
  <c r="I159"/>
  <c r="H159"/>
  <c r="G159"/>
  <c r="F159"/>
  <c r="L158"/>
  <c r="E158"/>
  <c r="M158"/>
  <c r="L157"/>
  <c r="E157"/>
  <c r="L156"/>
  <c r="E156"/>
  <c r="M156"/>
  <c r="L155"/>
  <c r="M155"/>
  <c r="E155"/>
  <c r="L154"/>
  <c r="E154"/>
  <c r="M154"/>
  <c r="L153"/>
  <c r="E153"/>
  <c r="M153"/>
  <c r="L152"/>
  <c r="M152"/>
  <c r="E152"/>
  <c r="L151"/>
  <c r="E151"/>
  <c r="K150"/>
  <c r="J150"/>
  <c r="I150"/>
  <c r="H150"/>
  <c r="G150"/>
  <c r="F150"/>
  <c r="L149"/>
  <c r="E149"/>
  <c r="L148"/>
  <c r="E148"/>
  <c r="M148"/>
  <c r="L147"/>
  <c r="E147"/>
  <c r="M147"/>
  <c r="L146"/>
  <c r="E146"/>
  <c r="L145"/>
  <c r="E145"/>
  <c r="M145"/>
  <c r="L144"/>
  <c r="E144"/>
  <c r="M144"/>
  <c r="L143"/>
  <c r="E143"/>
  <c r="L142"/>
  <c r="E142"/>
  <c r="K141"/>
  <c r="J141"/>
  <c r="H37" i="14"/>
  <c r="I141" i="3"/>
  <c r="G37" i="14"/>
  <c r="H141" i="3"/>
  <c r="G141"/>
  <c r="F141"/>
  <c r="L140"/>
  <c r="E140"/>
  <c r="L139"/>
  <c r="L138"/>
  <c r="Q44" i="15"/>
  <c r="E139" i="3"/>
  <c r="K138"/>
  <c r="I36" i="14"/>
  <c r="J138" i="3"/>
  <c r="H36" i="14"/>
  <c r="I138" i="3"/>
  <c r="G36" i="14"/>
  <c r="F36"/>
  <c r="H138" i="3"/>
  <c r="G138"/>
  <c r="F138"/>
  <c r="L137"/>
  <c r="E137"/>
  <c r="M137"/>
  <c r="L136"/>
  <c r="E136"/>
  <c r="P18" i="15"/>
  <c r="L135" i="3"/>
  <c r="Q25" i="15"/>
  <c r="J25"/>
  <c r="E135" i="3"/>
  <c r="L134"/>
  <c r="Q24" i="15"/>
  <c r="E134" i="3"/>
  <c r="P24" i="15"/>
  <c r="L133" i="3"/>
  <c r="E133"/>
  <c r="L132"/>
  <c r="E132"/>
  <c r="M132"/>
  <c r="L131"/>
  <c r="E131"/>
  <c r="L130"/>
  <c r="E130"/>
  <c r="L129"/>
  <c r="E129"/>
  <c r="L128"/>
  <c r="E128"/>
  <c r="L127"/>
  <c r="M127"/>
  <c r="E127"/>
  <c r="L126"/>
  <c r="E126"/>
  <c r="L125"/>
  <c r="M125"/>
  <c r="E125"/>
  <c r="K124"/>
  <c r="I33" i="14"/>
  <c r="J124" i="3"/>
  <c r="H33" i="14"/>
  <c r="I124" i="3"/>
  <c r="G33" i="14"/>
  <c r="H124" i="3"/>
  <c r="G124"/>
  <c r="F124"/>
  <c r="L123"/>
  <c r="Q37" i="15"/>
  <c r="E123" i="3"/>
  <c r="L122"/>
  <c r="Q36" i="15"/>
  <c r="J36"/>
  <c r="E122" i="3"/>
  <c r="P36" i="15"/>
  <c r="L121" i="3"/>
  <c r="E121"/>
  <c r="K120"/>
  <c r="J120"/>
  <c r="I120"/>
  <c r="H120"/>
  <c r="G120"/>
  <c r="F120"/>
  <c r="L119"/>
  <c r="M119"/>
  <c r="E119"/>
  <c r="L118"/>
  <c r="E118"/>
  <c r="L117"/>
  <c r="E117"/>
  <c r="L116"/>
  <c r="E116"/>
  <c r="L115"/>
  <c r="E115"/>
  <c r="M115"/>
  <c r="L114"/>
  <c r="E114"/>
  <c r="M114"/>
  <c r="L113"/>
  <c r="E113"/>
  <c r="K112"/>
  <c r="I32" i="14"/>
  <c r="J112" i="3"/>
  <c r="H32" i="14"/>
  <c r="I112" i="3"/>
  <c r="G32" i="14"/>
  <c r="H112" i="3"/>
  <c r="G112"/>
  <c r="F112"/>
  <c r="L111"/>
  <c r="E111"/>
  <c r="L110"/>
  <c r="E110"/>
  <c r="L109"/>
  <c r="E109"/>
  <c r="K108"/>
  <c r="I31" i="14"/>
  <c r="J108" i="3"/>
  <c r="H31" i="14"/>
  <c r="I108" i="3"/>
  <c r="G31" i="14"/>
  <c r="F31" s="1"/>
  <c r="H108" i="3"/>
  <c r="G108"/>
  <c r="F108"/>
  <c r="L107"/>
  <c r="E107"/>
  <c r="L106"/>
  <c r="E106"/>
  <c r="M106"/>
  <c r="L105"/>
  <c r="E105"/>
  <c r="L104"/>
  <c r="E104"/>
  <c r="L103"/>
  <c r="M103"/>
  <c r="E103"/>
  <c r="L102"/>
  <c r="E102"/>
  <c r="M102"/>
  <c r="L101"/>
  <c r="E101"/>
  <c r="M101"/>
  <c r="L100"/>
  <c r="E100"/>
  <c r="L99"/>
  <c r="E99"/>
  <c r="L98"/>
  <c r="E98"/>
  <c r="M98"/>
  <c r="L97"/>
  <c r="E97"/>
  <c r="L96"/>
  <c r="L94"/>
  <c r="E96"/>
  <c r="L95"/>
  <c r="E95"/>
  <c r="K94"/>
  <c r="J94"/>
  <c r="I94"/>
  <c r="G30" i="14"/>
  <c r="H94" i="3"/>
  <c r="G94"/>
  <c r="G168"/>
  <c r="F94"/>
  <c r="L93"/>
  <c r="M93"/>
  <c r="E93"/>
  <c r="L92"/>
  <c r="E92"/>
  <c r="L91"/>
  <c r="E91"/>
  <c r="E90"/>
  <c r="K90"/>
  <c r="I30" i="14"/>
  <c r="I25" s="1"/>
  <c r="I90" i="3"/>
  <c r="H90"/>
  <c r="F90"/>
  <c r="L89"/>
  <c r="E89"/>
  <c r="L88"/>
  <c r="E88"/>
  <c r="L87"/>
  <c r="E87"/>
  <c r="L86"/>
  <c r="E86"/>
  <c r="L85"/>
  <c r="M85"/>
  <c r="E85"/>
  <c r="L84"/>
  <c r="M84"/>
  <c r="E84"/>
  <c r="L83"/>
  <c r="E83"/>
  <c r="L82"/>
  <c r="Q19" i="15"/>
  <c r="J19"/>
  <c r="E82" i="3"/>
  <c r="M82"/>
  <c r="L81"/>
  <c r="E81"/>
  <c r="L80"/>
  <c r="E80"/>
  <c r="L79"/>
  <c r="Q17" i="15"/>
  <c r="E79" i="3"/>
  <c r="L78"/>
  <c r="Q16" i="15"/>
  <c r="E78" i="3"/>
  <c r="M78"/>
  <c r="L77"/>
  <c r="E77"/>
  <c r="P20" i="15"/>
  <c r="L76" i="3"/>
  <c r="M76"/>
  <c r="E76"/>
  <c r="E75"/>
  <c r="E26" i="14"/>
  <c r="K75" i="3"/>
  <c r="I26" i="14"/>
  <c r="J75" i="3"/>
  <c r="H26" i="14"/>
  <c r="I75" i="3"/>
  <c r="G26" i="14"/>
  <c r="H75" i="3"/>
  <c r="G75"/>
  <c r="F75"/>
  <c r="L74"/>
  <c r="E74"/>
  <c r="M74"/>
  <c r="L73"/>
  <c r="E73"/>
  <c r="M73"/>
  <c r="L72"/>
  <c r="E72"/>
  <c r="L71"/>
  <c r="E71"/>
  <c r="M71"/>
  <c r="L70"/>
  <c r="E70"/>
  <c r="M70"/>
  <c r="L69"/>
  <c r="M69"/>
  <c r="E69"/>
  <c r="L68"/>
  <c r="E68"/>
  <c r="M68"/>
  <c r="L67"/>
  <c r="L65"/>
  <c r="E67"/>
  <c r="L66"/>
  <c r="E66"/>
  <c r="E65"/>
  <c r="K65"/>
  <c r="J65"/>
  <c r="I65"/>
  <c r="H65"/>
  <c r="G65"/>
  <c r="F65"/>
  <c r="L64"/>
  <c r="E64"/>
  <c r="M64"/>
  <c r="L63"/>
  <c r="M63"/>
  <c r="E63"/>
  <c r="L62"/>
  <c r="E62"/>
  <c r="K61"/>
  <c r="J61"/>
  <c r="I61"/>
  <c r="H61"/>
  <c r="G61"/>
  <c r="F61"/>
  <c r="L60"/>
  <c r="M60"/>
  <c r="E60"/>
  <c r="L59"/>
  <c r="E59"/>
  <c r="K58"/>
  <c r="J58"/>
  <c r="I58"/>
  <c r="H58"/>
  <c r="G58"/>
  <c r="F58"/>
  <c r="L57"/>
  <c r="M57"/>
  <c r="E57"/>
  <c r="L56"/>
  <c r="E56"/>
  <c r="M56"/>
  <c r="L55"/>
  <c r="E55"/>
  <c r="M55"/>
  <c r="L54"/>
  <c r="E54"/>
  <c r="M54"/>
  <c r="L53"/>
  <c r="E53"/>
  <c r="M53"/>
  <c r="K52"/>
  <c r="J52"/>
  <c r="I52"/>
  <c r="H52"/>
  <c r="G52"/>
  <c r="F52"/>
  <c r="L51"/>
  <c r="E51"/>
  <c r="M51"/>
  <c r="L50"/>
  <c r="M50"/>
  <c r="E50"/>
  <c r="L49"/>
  <c r="M49"/>
  <c r="E49"/>
  <c r="L48"/>
  <c r="E48"/>
  <c r="M48"/>
  <c r="K47"/>
  <c r="J47"/>
  <c r="I47"/>
  <c r="H47"/>
  <c r="G47"/>
  <c r="F47"/>
  <c r="L46"/>
  <c r="E46"/>
  <c r="L45"/>
  <c r="E45"/>
  <c r="L44"/>
  <c r="E44"/>
  <c r="M44"/>
  <c r="L43"/>
  <c r="E43"/>
  <c r="L42"/>
  <c r="E42"/>
  <c r="L41"/>
  <c r="E41"/>
  <c r="M41"/>
  <c r="L40"/>
  <c r="E40"/>
  <c r="E39"/>
  <c r="K39"/>
  <c r="J39"/>
  <c r="I39"/>
  <c r="H39"/>
  <c r="G39"/>
  <c r="F39"/>
  <c r="L38"/>
  <c r="E38"/>
  <c r="M38"/>
  <c r="L37"/>
  <c r="E37"/>
  <c r="L36"/>
  <c r="E36"/>
  <c r="L35"/>
  <c r="E35"/>
  <c r="L34"/>
  <c r="E34"/>
  <c r="K33"/>
  <c r="J33"/>
  <c r="I33"/>
  <c r="H33"/>
  <c r="G33"/>
  <c r="F33"/>
  <c r="L32"/>
  <c r="E32"/>
  <c r="M32"/>
  <c r="L31"/>
  <c r="E31"/>
  <c r="M31"/>
  <c r="L30"/>
  <c r="L28"/>
  <c r="E30"/>
  <c r="M30"/>
  <c r="L29"/>
  <c r="E29"/>
  <c r="M29"/>
  <c r="K28"/>
  <c r="J28"/>
  <c r="J168"/>
  <c r="I28"/>
  <c r="H28"/>
  <c r="H168"/>
  <c r="G28"/>
  <c r="F28"/>
  <c r="F168"/>
  <c r="L27"/>
  <c r="M27"/>
  <c r="E27"/>
  <c r="L26"/>
  <c r="E26"/>
  <c r="M26"/>
  <c r="L24"/>
  <c r="E24"/>
  <c r="L23"/>
  <c r="L22"/>
  <c r="E23"/>
  <c r="M23"/>
  <c r="F15"/>
  <c r="F615"/>
  <c r="F351"/>
  <c r="B448"/>
  <c r="B447"/>
  <c r="B435"/>
  <c r="B432"/>
  <c r="B431"/>
  <c r="B350"/>
  <c r="B347"/>
  <c r="B346"/>
  <c r="B179"/>
  <c r="B176"/>
  <c r="B175"/>
  <c r="M603"/>
  <c r="M122"/>
  <c r="M166"/>
  <c r="M298"/>
  <c r="M299"/>
  <c r="M300"/>
  <c r="M358"/>
  <c r="M360"/>
  <c r="M362"/>
  <c r="M364"/>
  <c r="M366"/>
  <c r="M380"/>
  <c r="M383"/>
  <c r="M406"/>
  <c r="M410"/>
  <c r="M411"/>
  <c r="M412"/>
  <c r="M413"/>
  <c r="M414"/>
  <c r="M416"/>
  <c r="M417"/>
  <c r="M418"/>
  <c r="M424"/>
  <c r="M458"/>
  <c r="M462"/>
  <c r="M466"/>
  <c r="M468"/>
  <c r="M470"/>
  <c r="M471"/>
  <c r="M472"/>
  <c r="M473"/>
  <c r="M476"/>
  <c r="M478"/>
  <c r="M480"/>
  <c r="M481"/>
  <c r="M482"/>
  <c r="M483"/>
  <c r="M484"/>
  <c r="M485"/>
  <c r="M486"/>
  <c r="M487"/>
  <c r="M488"/>
  <c r="M489"/>
  <c r="M491"/>
  <c r="M492"/>
  <c r="M494"/>
  <c r="M500"/>
  <c r="M502"/>
  <c r="M504"/>
  <c r="M506"/>
  <c r="M514"/>
  <c r="M522"/>
  <c r="M523"/>
  <c r="M524"/>
  <c r="M525"/>
  <c r="M526"/>
  <c r="M528"/>
  <c r="M530"/>
  <c r="M531"/>
  <c r="M534"/>
  <c r="M535"/>
  <c r="M536"/>
  <c r="M538"/>
  <c r="M539"/>
  <c r="M542"/>
  <c r="M543"/>
  <c r="M544"/>
  <c r="M545"/>
  <c r="M546"/>
  <c r="M547"/>
  <c r="M549"/>
  <c r="M550"/>
  <c r="M551"/>
  <c r="M553"/>
  <c r="M554"/>
  <c r="M555"/>
  <c r="M556"/>
  <c r="M557"/>
  <c r="M558"/>
  <c r="M559"/>
  <c r="M560"/>
  <c r="M561"/>
  <c r="M564"/>
  <c r="M566"/>
  <c r="M568"/>
  <c r="M575"/>
  <c r="M577"/>
  <c r="M578"/>
  <c r="M579"/>
  <c r="M580"/>
  <c r="M581"/>
  <c r="M588"/>
  <c r="M541"/>
  <c r="M533"/>
  <c r="M520"/>
  <c r="M521"/>
  <c r="M479"/>
  <c r="M475"/>
  <c r="M469"/>
  <c r="M465"/>
  <c r="M459"/>
  <c r="M409"/>
  <c r="M359"/>
  <c r="G425"/>
  <c r="H425"/>
  <c r="I425"/>
  <c r="J425"/>
  <c r="H55" i="14"/>
  <c r="P90" i="15"/>
  <c r="E76" i="14"/>
  <c r="P91" i="15"/>
  <c r="I91"/>
  <c r="E77" i="14"/>
  <c r="P107" i="15"/>
  <c r="E67" i="14"/>
  <c r="P108" i="15"/>
  <c r="E68" i="14"/>
  <c r="P128" i="15"/>
  <c r="E90" i="14"/>
  <c r="F20" i="15"/>
  <c r="P60"/>
  <c r="E50" i="14"/>
  <c r="M83" i="3"/>
  <c r="M35"/>
  <c r="L33"/>
  <c r="K425"/>
  <c r="L461"/>
  <c r="E467"/>
  <c r="E78" i="14"/>
  <c r="L540" i="3"/>
  <c r="E457"/>
  <c r="E74" i="14"/>
  <c r="L477" i="3"/>
  <c r="E540"/>
  <c r="M540"/>
  <c r="M77"/>
  <c r="E57" i="14"/>
  <c r="E425" i="3"/>
  <c r="P79" i="15"/>
  <c r="I79"/>
  <c r="M509" i="3"/>
  <c r="L508"/>
  <c r="M508"/>
  <c r="G86" i="14"/>
  <c r="Q128" i="15"/>
  <c r="M576" i="3"/>
  <c r="E94" i="14"/>
  <c r="M590" i="3"/>
  <c r="M135"/>
  <c r="F72" i="15"/>
  <c r="M367" i="3"/>
  <c r="M394"/>
  <c r="Q2" i="15"/>
  <c r="M37" i="3"/>
  <c r="H30" i="14"/>
  <c r="P15" i="15"/>
  <c r="I15"/>
  <c r="M139" i="3"/>
  <c r="M386"/>
  <c r="E384"/>
  <c r="M384"/>
  <c r="M400"/>
  <c r="E398"/>
  <c r="K415"/>
  <c r="M397"/>
  <c r="E395"/>
  <c r="M423"/>
  <c r="M496"/>
  <c r="H85" i="14"/>
  <c r="P35" i="15"/>
  <c r="I35"/>
  <c r="E120" i="3"/>
  <c r="G34" i="15"/>
  <c r="L379" i="3"/>
  <c r="M584"/>
  <c r="Q26" i="15"/>
  <c r="J26"/>
  <c r="P37"/>
  <c r="M123" i="3"/>
  <c r="H415"/>
  <c r="Q92" i="15"/>
  <c r="E81" i="14"/>
  <c r="E474" i="3"/>
  <c r="M474"/>
  <c r="M136"/>
  <c r="L532"/>
  <c r="Q115" i="15"/>
  <c r="G55" i="14"/>
  <c r="M381" i="3"/>
  <c r="H593"/>
  <c r="H442"/>
  <c r="Q90" i="15"/>
  <c r="P93"/>
  <c r="E517" i="3"/>
  <c r="I55" i="14"/>
  <c r="I54" s="1"/>
  <c r="Q86" i="15"/>
  <c r="L457" i="3"/>
  <c r="Q96" i="15"/>
  <c r="J16"/>
  <c r="L104"/>
  <c r="L107"/>
  <c r="F15" i="14"/>
  <c r="F180" i="3"/>
  <c r="F436"/>
  <c r="M512"/>
  <c r="P104" i="15"/>
  <c r="I104"/>
  <c r="M510" i="3"/>
  <c r="P103" i="15"/>
  <c r="M460" i="3"/>
  <c r="Q9" i="15"/>
  <c r="M574" i="3"/>
  <c r="P127" i="15"/>
  <c r="E562" i="3"/>
  <c r="M569"/>
  <c r="E89" i="14"/>
  <c r="P129" i="15"/>
  <c r="E88" i="14"/>
  <c r="F88"/>
  <c r="Q127" i="15"/>
  <c r="E27" i="14"/>
  <c r="J9" i="15"/>
  <c r="M392" i="3"/>
  <c r="M393"/>
  <c r="L116" i="15"/>
  <c r="G57"/>
  <c r="G90"/>
  <c r="L69"/>
  <c r="L26"/>
  <c r="B434" i="3"/>
  <c r="B178"/>
  <c r="B450"/>
  <c r="B13" i="14"/>
  <c r="M97" i="3"/>
  <c r="F72" i="14"/>
  <c r="M81" i="3"/>
  <c r="G19" i="15"/>
  <c r="M86" i="3"/>
  <c r="G41" i="15"/>
  <c r="E58" i="3"/>
  <c r="F28" i="14"/>
  <c r="E159" i="3"/>
  <c r="M46"/>
  <c r="F127" i="15"/>
  <c r="L127"/>
  <c r="L39"/>
  <c r="F73"/>
  <c r="G36"/>
  <c r="I115"/>
  <c r="G60"/>
  <c r="L91"/>
  <c r="M167" i="3"/>
  <c r="F58" i="14"/>
  <c r="F129" i="15"/>
  <c r="L37"/>
  <c r="L20"/>
  <c r="J128"/>
  <c r="L59"/>
  <c r="F111"/>
  <c r="J116"/>
  <c r="L61"/>
  <c r="L108"/>
  <c r="G42"/>
  <c r="M42" i="3"/>
  <c r="M43"/>
  <c r="Q39" i="15"/>
  <c r="J39"/>
  <c r="G51"/>
  <c r="L87"/>
  <c r="G54"/>
  <c r="L122"/>
  <c r="L15"/>
  <c r="L57"/>
  <c r="J93"/>
  <c r="M87" i="3"/>
  <c r="M99"/>
  <c r="M118"/>
  <c r="M128"/>
  <c r="M149"/>
  <c r="G75" i="14"/>
  <c r="F37" i="15"/>
  <c r="F57"/>
  <c r="I36"/>
  <c r="L65"/>
  <c r="L128"/>
  <c r="F35"/>
  <c r="G65"/>
  <c r="F54"/>
  <c r="L150" i="3"/>
  <c r="Q43" i="15"/>
  <c r="J43"/>
  <c r="L129"/>
  <c r="F115"/>
  <c r="G91"/>
  <c r="I86"/>
  <c r="L44"/>
  <c r="J87"/>
  <c r="L35"/>
  <c r="F44"/>
  <c r="L53"/>
  <c r="F53"/>
  <c r="M34" i="3"/>
  <c r="M72"/>
  <c r="Q20" i="15"/>
  <c r="J20"/>
  <c r="G20"/>
  <c r="M88" i="3"/>
  <c r="M100"/>
  <c r="M104"/>
  <c r="M129"/>
  <c r="M143"/>
  <c r="G127" i="15"/>
  <c r="F90"/>
  <c r="G115"/>
  <c r="L34"/>
  <c r="F24"/>
  <c r="F91"/>
  <c r="L103"/>
  <c r="L105" s="1"/>
  <c r="L43"/>
  <c r="L13"/>
  <c r="J111"/>
  <c r="I93"/>
  <c r="F107"/>
  <c r="F51"/>
  <c r="G69"/>
  <c r="F60"/>
  <c r="L64"/>
  <c r="L66"/>
  <c r="G53"/>
  <c r="G17"/>
  <c r="G21"/>
  <c r="F79"/>
  <c r="F61"/>
  <c r="E28" i="14"/>
  <c r="Q18" i="15"/>
  <c r="J18" s="1"/>
  <c r="N18" s="1"/>
  <c r="G18"/>
  <c r="F78" i="14"/>
  <c r="G122" i="15"/>
  <c r="G52"/>
  <c r="F39"/>
  <c r="G39"/>
  <c r="N39"/>
  <c r="F108"/>
  <c r="F103"/>
  <c r="I128"/>
  <c r="G86"/>
  <c r="G103"/>
  <c r="L18"/>
  <c r="L16"/>
  <c r="L14"/>
  <c r="I18"/>
  <c r="F97"/>
  <c r="L90"/>
  <c r="L111"/>
  <c r="J127"/>
  <c r="N127"/>
  <c r="G128"/>
  <c r="I129"/>
  <c r="F34"/>
  <c r="F93"/>
  <c r="F52"/>
  <c r="F41"/>
  <c r="P16"/>
  <c r="I16" s="1"/>
  <c r="F16"/>
  <c r="M66" i="3"/>
  <c r="M89"/>
  <c r="M105"/>
  <c r="F36" i="15"/>
  <c r="M130" i="3"/>
  <c r="F69" i="15"/>
  <c r="G61"/>
  <c r="F86"/>
  <c r="L4"/>
  <c r="F73" i="14"/>
  <c r="F82"/>
  <c r="B344" i="3"/>
  <c r="F71" i="14"/>
  <c r="F90"/>
  <c r="F94"/>
  <c r="B173" i="3"/>
  <c r="F76" i="14"/>
  <c r="B445" i="3"/>
  <c r="P88" i="15"/>
  <c r="F85" i="14"/>
  <c r="F61"/>
  <c r="F27"/>
  <c r="F33"/>
  <c r="G73" i="15"/>
  <c r="F123"/>
  <c r="F55" i="14"/>
  <c r="F14" i="15"/>
  <c r="E83" i="14"/>
  <c r="M532" i="3"/>
  <c r="G25" i="14"/>
  <c r="Q98" i="15"/>
  <c r="G96"/>
  <c r="P65"/>
  <c r="I65"/>
  <c r="F65"/>
  <c r="M457" i="3"/>
  <c r="M67"/>
  <c r="P19" i="15"/>
  <c r="I19"/>
  <c r="F19"/>
  <c r="G43"/>
  <c r="G45" s="1"/>
  <c r="E46" i="14"/>
  <c r="M256" i="3"/>
  <c r="M126"/>
  <c r="P25" i="15"/>
  <c r="I25" s="1"/>
  <c r="F53" i="14"/>
  <c r="M461" i="3"/>
  <c r="F93" i="14"/>
  <c r="M464" i="3"/>
  <c r="P17" i="15"/>
  <c r="I17" s="1"/>
  <c r="F17"/>
  <c r="E29" i="14"/>
  <c r="J44" i="15"/>
  <c r="G44"/>
  <c r="M408" i="3"/>
  <c r="E60" i="14"/>
  <c r="F83"/>
  <c r="G14" i="15"/>
  <c r="I66" i="14"/>
  <c r="M24" i="3"/>
  <c r="P26" i="15"/>
  <c r="I26" s="1"/>
  <c r="F26"/>
  <c r="E150" i="3"/>
  <c r="M151"/>
  <c r="F49" i="14"/>
  <c r="E499" i="3"/>
  <c r="P112" i="15"/>
  <c r="F112"/>
  <c r="F113" s="1"/>
  <c r="F59"/>
  <c r="G59"/>
  <c r="Q107"/>
  <c r="J107"/>
  <c r="L398" i="3"/>
  <c r="M398"/>
  <c r="Q112" i="15"/>
  <c r="P116"/>
  <c r="I116"/>
  <c r="I117" s="1"/>
  <c r="L587" i="3"/>
  <c r="E477"/>
  <c r="M477"/>
  <c r="P122" i="15"/>
  <c r="I122"/>
  <c r="N128"/>
  <c r="I88"/>
  <c r="F25"/>
  <c r="F27" s="1"/>
  <c r="G58"/>
  <c r="F50"/>
  <c r="F58"/>
  <c r="F62" s="1"/>
  <c r="F42"/>
  <c r="F45" s="1"/>
  <c r="F64"/>
  <c r="F66"/>
  <c r="F96"/>
  <c r="F98"/>
  <c r="F116"/>
  <c r="F117"/>
  <c r="G112"/>
  <c r="F122"/>
  <c r="L123"/>
  <c r="G107"/>
  <c r="N107" s="1"/>
  <c r="F43"/>
  <c r="F68"/>
  <c r="F78"/>
  <c r="F80" s="1"/>
  <c r="G13"/>
  <c r="G78"/>
  <c r="F13"/>
  <c r="G123"/>
  <c r="F452" i="3"/>
  <c r="H84" i="14"/>
  <c r="Q91" i="15"/>
  <c r="J91" s="1"/>
  <c r="N91" s="1"/>
  <c r="G593" i="3"/>
  <c r="G442"/>
  <c r="F593"/>
  <c r="F442"/>
  <c r="I593"/>
  <c r="I442"/>
  <c r="M585"/>
  <c r="E582"/>
  <c r="M582"/>
  <c r="L527"/>
  <c r="M517"/>
  <c r="P94" i="15"/>
  <c r="H66" i="14"/>
  <c r="G66"/>
  <c r="L493" i="3"/>
  <c r="M493"/>
  <c r="H75" i="14"/>
  <c r="H64"/>
  <c r="H56"/>
  <c r="F56"/>
  <c r="F54" s="1"/>
  <c r="M388" i="3"/>
  <c r="M403"/>
  <c r="L387"/>
  <c r="M387"/>
  <c r="G54" i="14"/>
  <c r="P9" i="15"/>
  <c r="F9"/>
  <c r="I9"/>
  <c r="I24"/>
  <c r="P27"/>
  <c r="M45" i="3"/>
  <c r="I23" i="14"/>
  <c r="K168" i="3"/>
  <c r="M134"/>
  <c r="E357"/>
  <c r="E415"/>
  <c r="P41" i="15"/>
  <c r="I41" s="1"/>
  <c r="M373" i="3"/>
  <c r="E371"/>
  <c r="E52"/>
  <c r="M52"/>
  <c r="Q123" i="15"/>
  <c r="P42"/>
  <c r="I42"/>
  <c r="M499" i="3"/>
  <c r="E85" i="14"/>
  <c r="E84" s="1"/>
  <c r="P109" i="15"/>
  <c r="M80" i="3"/>
  <c r="L52"/>
  <c r="M111"/>
  <c r="H60" i="14"/>
  <c r="J415" i="3"/>
  <c r="M589"/>
  <c r="E587"/>
  <c r="F77" i="14"/>
  <c r="F75" s="1"/>
  <c r="I75"/>
  <c r="E86"/>
  <c r="F26"/>
  <c r="F109" i="15"/>
  <c r="M467" i="3"/>
  <c r="L61"/>
  <c r="M513"/>
  <c r="E108"/>
  <c r="E31" i="14"/>
  <c r="P21" i="15"/>
  <c r="I21"/>
  <c r="E124" i="3"/>
  <c r="M133"/>
  <c r="M571"/>
  <c r="Q129" i="15"/>
  <c r="J129" s="1"/>
  <c r="J130" s="1"/>
  <c r="L562" i="3"/>
  <c r="M562"/>
  <c r="M583"/>
  <c r="E91" i="14"/>
  <c r="L47" i="3"/>
  <c r="M92"/>
  <c r="Q108" i="15"/>
  <c r="M503" i="3"/>
  <c r="P97" i="15"/>
  <c r="I97" s="1"/>
  <c r="F87" i="14"/>
  <c r="M563" i="3"/>
  <c r="M117"/>
  <c r="M146"/>
  <c r="M157"/>
  <c r="I415"/>
  <c r="L357"/>
  <c r="L415"/>
  <c r="Q78" i="15"/>
  <c r="M370" i="3"/>
  <c r="M374"/>
  <c r="M25"/>
  <c r="E22"/>
  <c r="M22"/>
  <c r="I37" i="14"/>
  <c r="F37"/>
  <c r="M361" i="3"/>
  <c r="L371"/>
  <c r="M371"/>
  <c r="M378"/>
  <c r="M379"/>
  <c r="M396"/>
  <c r="M529"/>
  <c r="E527"/>
  <c r="G23" i="14"/>
  <c r="F23"/>
  <c r="J593" i="3"/>
  <c r="J442"/>
  <c r="J108" i="15"/>
  <c r="Q109"/>
  <c r="J123"/>
  <c r="N123"/>
  <c r="Q125"/>
  <c r="G22" i="14"/>
  <c r="E87"/>
  <c r="M527" i="3"/>
  <c r="E55" i="14"/>
  <c r="M357" i="3"/>
  <c r="E33" i="14"/>
  <c r="F60"/>
  <c r="P123" i="15"/>
  <c r="P125" s="1"/>
  <c r="Q130"/>
  <c r="E93" i="14"/>
  <c r="M587" i="3"/>
  <c r="L593"/>
  <c r="L442"/>
  <c r="J109" i="15"/>
  <c r="H23" i="14"/>
  <c r="L740" i="3"/>
  <c r="C622"/>
  <c r="M736"/>
  <c r="L245"/>
  <c r="K245"/>
  <c r="J245"/>
  <c r="I245"/>
  <c r="H245"/>
  <c r="G245"/>
  <c r="F245"/>
  <c r="E245"/>
  <c r="M245"/>
  <c r="L240"/>
  <c r="K240"/>
  <c r="J240"/>
  <c r="I240"/>
  <c r="H240"/>
  <c r="G240"/>
  <c r="F240"/>
  <c r="E240"/>
  <c r="M240" s="1"/>
  <c r="F296"/>
  <c r="F244"/>
  <c r="F231"/>
  <c r="G296"/>
  <c r="K199"/>
  <c r="L199"/>
  <c r="L301"/>
  <c r="K301"/>
  <c r="K441"/>
  <c r="J301"/>
  <c r="J441" s="1"/>
  <c r="I301"/>
  <c r="H301"/>
  <c r="H441"/>
  <c r="G301"/>
  <c r="G441" s="1"/>
  <c r="F301"/>
  <c r="F441" s="1"/>
  <c r="L296"/>
  <c r="Q61" i="15" s="1"/>
  <c r="J61" s="1"/>
  <c r="N61" s="1"/>
  <c r="K296" i="3"/>
  <c r="I52" i="14" s="1"/>
  <c r="J296" i="3"/>
  <c r="H52" i="14" s="1"/>
  <c r="I296" i="3"/>
  <c r="G52" i="14" s="1"/>
  <c r="F52" s="1"/>
  <c r="H296" i="3"/>
  <c r="E296"/>
  <c r="L295"/>
  <c r="K295"/>
  <c r="J295"/>
  <c r="I295"/>
  <c r="H295"/>
  <c r="G295"/>
  <c r="F295"/>
  <c r="E295"/>
  <c r="M295"/>
  <c r="L294"/>
  <c r="K294"/>
  <c r="I51" i="14" s="1"/>
  <c r="J294" i="3"/>
  <c r="H51" i="14" s="1"/>
  <c r="I294" i="3"/>
  <c r="G51" i="14" s="1"/>
  <c r="H294" i="3"/>
  <c r="G294"/>
  <c r="F294"/>
  <c r="E294"/>
  <c r="L292"/>
  <c r="Q69" i="15"/>
  <c r="K292" i="3"/>
  <c r="J292"/>
  <c r="I292"/>
  <c r="H292"/>
  <c r="G292"/>
  <c r="F292"/>
  <c r="E292"/>
  <c r="L291"/>
  <c r="K291"/>
  <c r="J291"/>
  <c r="I291"/>
  <c r="H291"/>
  <c r="G291"/>
  <c r="F291"/>
  <c r="E291"/>
  <c r="M291"/>
  <c r="L290"/>
  <c r="K290"/>
  <c r="J290"/>
  <c r="I290"/>
  <c r="H290"/>
  <c r="G290"/>
  <c r="F290"/>
  <c r="E290"/>
  <c r="M290" s="1"/>
  <c r="L289"/>
  <c r="K289"/>
  <c r="J289"/>
  <c r="I289"/>
  <c r="H289"/>
  <c r="G289"/>
  <c r="F289"/>
  <c r="E289"/>
  <c r="M289"/>
  <c r="L286"/>
  <c r="K286"/>
  <c r="J286"/>
  <c r="I286"/>
  <c r="H286"/>
  <c r="G286"/>
  <c r="F286"/>
  <c r="E286"/>
  <c r="M286" s="1"/>
  <c r="L285"/>
  <c r="K285"/>
  <c r="J285"/>
  <c r="I285"/>
  <c r="H285"/>
  <c r="G285"/>
  <c r="F285"/>
  <c r="E285"/>
  <c r="M285"/>
  <c r="L283"/>
  <c r="K283"/>
  <c r="J283"/>
  <c r="I283"/>
  <c r="H283"/>
  <c r="G283"/>
  <c r="F283"/>
  <c r="E283"/>
  <c r="M283" s="1"/>
  <c r="L282"/>
  <c r="K282"/>
  <c r="J282"/>
  <c r="I282"/>
  <c r="H282"/>
  <c r="G282"/>
  <c r="F282"/>
  <c r="E282"/>
  <c r="M282"/>
  <c r="L281"/>
  <c r="K281"/>
  <c r="J281"/>
  <c r="I281"/>
  <c r="H281"/>
  <c r="G281"/>
  <c r="F281"/>
  <c r="E281"/>
  <c r="M281" s="1"/>
  <c r="L280"/>
  <c r="K280"/>
  <c r="J280"/>
  <c r="I280"/>
  <c r="H280"/>
  <c r="G280"/>
  <c r="F280"/>
  <c r="E280"/>
  <c r="M280"/>
  <c r="L279"/>
  <c r="K279"/>
  <c r="J279"/>
  <c r="I279"/>
  <c r="H279"/>
  <c r="G279"/>
  <c r="F279"/>
  <c r="E279"/>
  <c r="M279" s="1"/>
  <c r="L278"/>
  <c r="K278"/>
  <c r="J278"/>
  <c r="I278"/>
  <c r="H278"/>
  <c r="G278"/>
  <c r="F278"/>
  <c r="E278"/>
  <c r="M278"/>
  <c r="L277"/>
  <c r="K277"/>
  <c r="J277"/>
  <c r="I277"/>
  <c r="H277"/>
  <c r="G277"/>
  <c r="F277"/>
  <c r="E277"/>
  <c r="M277" s="1"/>
  <c r="L274"/>
  <c r="K274"/>
  <c r="J274"/>
  <c r="I274"/>
  <c r="H274"/>
  <c r="G274"/>
  <c r="F274"/>
  <c r="E274"/>
  <c r="L273"/>
  <c r="K273"/>
  <c r="J273"/>
  <c r="I273"/>
  <c r="H273"/>
  <c r="G273"/>
  <c r="F273"/>
  <c r="E273"/>
  <c r="L268"/>
  <c r="K268"/>
  <c r="J268"/>
  <c r="I268"/>
  <c r="H268"/>
  <c r="G268"/>
  <c r="F268"/>
  <c r="E268"/>
  <c r="M268"/>
  <c r="L267"/>
  <c r="K267"/>
  <c r="J267"/>
  <c r="I267"/>
  <c r="H267"/>
  <c r="G267"/>
  <c r="F267"/>
  <c r="E267"/>
  <c r="M267" s="1"/>
  <c r="L266"/>
  <c r="K266"/>
  <c r="J266"/>
  <c r="I266"/>
  <c r="H266"/>
  <c r="G266"/>
  <c r="F266"/>
  <c r="E266"/>
  <c r="M266"/>
  <c r="L264"/>
  <c r="K264"/>
  <c r="J264"/>
  <c r="I264"/>
  <c r="H264"/>
  <c r="G264"/>
  <c r="F264"/>
  <c r="E264"/>
  <c r="M264" s="1"/>
  <c r="L263"/>
  <c r="K263"/>
  <c r="J263"/>
  <c r="I263"/>
  <c r="H263"/>
  <c r="G263"/>
  <c r="F263"/>
  <c r="E263"/>
  <c r="M263"/>
  <c r="L262"/>
  <c r="K262"/>
  <c r="J262"/>
  <c r="I262"/>
  <c r="H262"/>
  <c r="G262"/>
  <c r="F262"/>
  <c r="E262"/>
  <c r="M262" s="1"/>
  <c r="L261"/>
  <c r="K261"/>
  <c r="J261"/>
  <c r="I261"/>
  <c r="H261"/>
  <c r="G261"/>
  <c r="F261"/>
  <c r="E261"/>
  <c r="M261"/>
  <c r="L260"/>
  <c r="K260"/>
  <c r="J260"/>
  <c r="I260"/>
  <c r="H260"/>
  <c r="G260"/>
  <c r="F260"/>
  <c r="E260"/>
  <c r="M260" s="1"/>
  <c r="L259"/>
  <c r="K259"/>
  <c r="J259"/>
  <c r="I259"/>
  <c r="H259"/>
  <c r="G259"/>
  <c r="F259"/>
  <c r="E259"/>
  <c r="M259"/>
  <c r="L254"/>
  <c r="K254"/>
  <c r="J254"/>
  <c r="I254"/>
  <c r="H254"/>
  <c r="G254"/>
  <c r="F254"/>
  <c r="E254"/>
  <c r="M254" s="1"/>
  <c r="L253"/>
  <c r="K253"/>
  <c r="J253"/>
  <c r="I253"/>
  <c r="H253"/>
  <c r="G253"/>
  <c r="F253"/>
  <c r="E253"/>
  <c r="M253"/>
  <c r="L252"/>
  <c r="K252"/>
  <c r="J252"/>
  <c r="I252"/>
  <c r="H252"/>
  <c r="G252"/>
  <c r="F252"/>
  <c r="E252"/>
  <c r="M252" s="1"/>
  <c r="L251"/>
  <c r="K251"/>
  <c r="J251"/>
  <c r="I251"/>
  <c r="H251"/>
  <c r="G251"/>
  <c r="F251"/>
  <c r="E251"/>
  <c r="M251"/>
  <c r="L250"/>
  <c r="K250"/>
  <c r="J250"/>
  <c r="I250"/>
  <c r="H250"/>
  <c r="G250"/>
  <c r="F250"/>
  <c r="E250"/>
  <c r="M250" s="1"/>
  <c r="L249"/>
  <c r="K249"/>
  <c r="J249"/>
  <c r="I249"/>
  <c r="H249"/>
  <c r="G249"/>
  <c r="F249"/>
  <c r="E249"/>
  <c r="M249"/>
  <c r="L247"/>
  <c r="K247"/>
  <c r="J247"/>
  <c r="I247"/>
  <c r="H247"/>
  <c r="G247"/>
  <c r="F247"/>
  <c r="E247"/>
  <c r="M247" s="1"/>
  <c r="L246"/>
  <c r="K246"/>
  <c r="J246"/>
  <c r="I246"/>
  <c r="H246"/>
  <c r="G246"/>
  <c r="F246"/>
  <c r="E246"/>
  <c r="M246"/>
  <c r="L244"/>
  <c r="K244"/>
  <c r="J244"/>
  <c r="I244"/>
  <c r="H244"/>
  <c r="G244"/>
  <c r="E244"/>
  <c r="M244"/>
  <c r="L243"/>
  <c r="K243"/>
  <c r="J243"/>
  <c r="I243"/>
  <c r="H243"/>
  <c r="G243"/>
  <c r="F243"/>
  <c r="E243"/>
  <c r="M243" s="1"/>
  <c r="L242"/>
  <c r="K242"/>
  <c r="J242"/>
  <c r="I242"/>
  <c r="H242"/>
  <c r="G242"/>
  <c r="F242"/>
  <c r="E242"/>
  <c r="L241"/>
  <c r="K241"/>
  <c r="J241"/>
  <c r="I241"/>
  <c r="H241"/>
  <c r="G241"/>
  <c r="F241"/>
  <c r="E241"/>
  <c r="M241" s="1"/>
  <c r="L234"/>
  <c r="K234"/>
  <c r="J234"/>
  <c r="I234"/>
  <c r="H234"/>
  <c r="G234"/>
  <c r="F234"/>
  <c r="E234"/>
  <c r="M234"/>
  <c r="L233"/>
  <c r="K233"/>
  <c r="J233"/>
  <c r="I233"/>
  <c r="H233"/>
  <c r="G233"/>
  <c r="F233"/>
  <c r="E233"/>
  <c r="M233" s="1"/>
  <c r="L231"/>
  <c r="K231"/>
  <c r="J231"/>
  <c r="I231"/>
  <c r="H231"/>
  <c r="G231"/>
  <c r="E231"/>
  <c r="M231" s="1"/>
  <c r="L230"/>
  <c r="K230"/>
  <c r="J230"/>
  <c r="I230"/>
  <c r="H230"/>
  <c r="G230"/>
  <c r="F230"/>
  <c r="E230"/>
  <c r="M230"/>
  <c r="L229"/>
  <c r="K229"/>
  <c r="J229"/>
  <c r="I229"/>
  <c r="H229"/>
  <c r="G229"/>
  <c r="F229"/>
  <c r="E229"/>
  <c r="M229" s="1"/>
  <c r="L228"/>
  <c r="K228"/>
  <c r="J228"/>
  <c r="I228"/>
  <c r="H228"/>
  <c r="G228"/>
  <c r="F228"/>
  <c r="E228"/>
  <c r="M228"/>
  <c r="L227"/>
  <c r="K227"/>
  <c r="J227"/>
  <c r="I227"/>
  <c r="H227"/>
  <c r="G227"/>
  <c r="F227"/>
  <c r="E227"/>
  <c r="M227" s="1"/>
  <c r="L225"/>
  <c r="K225"/>
  <c r="J225"/>
  <c r="I225"/>
  <c r="H225"/>
  <c r="G225"/>
  <c r="F225"/>
  <c r="E225"/>
  <c r="M225"/>
  <c r="L224"/>
  <c r="K224"/>
  <c r="J224"/>
  <c r="I224"/>
  <c r="H224"/>
  <c r="G224"/>
  <c r="F224"/>
  <c r="E224"/>
  <c r="M224" s="1"/>
  <c r="L223"/>
  <c r="K223"/>
  <c r="J223"/>
  <c r="I223"/>
  <c r="H223"/>
  <c r="G223"/>
  <c r="F223"/>
  <c r="E223"/>
  <c r="M223"/>
  <c r="L221"/>
  <c r="K221"/>
  <c r="J221"/>
  <c r="I221"/>
  <c r="H221"/>
  <c r="G221"/>
  <c r="F221"/>
  <c r="E221"/>
  <c r="M221" s="1"/>
  <c r="L220"/>
  <c r="K220"/>
  <c r="J220"/>
  <c r="I220"/>
  <c r="H220"/>
  <c r="G220"/>
  <c r="F220"/>
  <c r="E220"/>
  <c r="M220"/>
  <c r="L219"/>
  <c r="K219"/>
  <c r="J219"/>
  <c r="I219"/>
  <c r="H219"/>
  <c r="G219"/>
  <c r="F219"/>
  <c r="E219"/>
  <c r="M219" s="1"/>
  <c r="L218"/>
  <c r="K218"/>
  <c r="J218"/>
  <c r="I218"/>
  <c r="H218"/>
  <c r="G218"/>
  <c r="F218"/>
  <c r="E218"/>
  <c r="M218"/>
  <c r="L217"/>
  <c r="K217"/>
  <c r="J217"/>
  <c r="I217"/>
  <c r="H217"/>
  <c r="G217"/>
  <c r="F217"/>
  <c r="E217"/>
  <c r="M217" s="1"/>
  <c r="L216"/>
  <c r="K216"/>
  <c r="J216"/>
  <c r="I216"/>
  <c r="H216"/>
  <c r="G216"/>
  <c r="F216"/>
  <c r="E216"/>
  <c r="L215"/>
  <c r="K215"/>
  <c r="J215"/>
  <c r="I215"/>
  <c r="H215"/>
  <c r="G215"/>
  <c r="F215"/>
  <c r="E215"/>
  <c r="M215"/>
  <c r="L214"/>
  <c r="K214"/>
  <c r="J214"/>
  <c r="I214"/>
  <c r="H214"/>
  <c r="G214"/>
  <c r="F214"/>
  <c r="E214"/>
  <c r="M214" s="1"/>
  <c r="L213"/>
  <c r="K213"/>
  <c r="J213"/>
  <c r="I213"/>
  <c r="H213"/>
  <c r="G213"/>
  <c r="F213"/>
  <c r="E213"/>
  <c r="M213"/>
  <c r="L212"/>
  <c r="K212"/>
  <c r="J212"/>
  <c r="I212"/>
  <c r="H212"/>
  <c r="G212"/>
  <c r="F212"/>
  <c r="E212"/>
  <c r="M212" s="1"/>
  <c r="L211"/>
  <c r="K211"/>
  <c r="J211"/>
  <c r="I211"/>
  <c r="H211"/>
  <c r="G211"/>
  <c r="F211"/>
  <c r="E211"/>
  <c r="M211"/>
  <c r="L210"/>
  <c r="K210"/>
  <c r="J210"/>
  <c r="I210"/>
  <c r="H210"/>
  <c r="G210"/>
  <c r="F210"/>
  <c r="E210"/>
  <c r="M210" s="1"/>
  <c r="L209"/>
  <c r="K209"/>
  <c r="J209"/>
  <c r="I209"/>
  <c r="H209"/>
  <c r="G209"/>
  <c r="F209"/>
  <c r="E209"/>
  <c r="M209"/>
  <c r="L208"/>
  <c r="K208"/>
  <c r="J208"/>
  <c r="I208"/>
  <c r="H208"/>
  <c r="G208"/>
  <c r="F208"/>
  <c r="E208"/>
  <c r="M208" s="1"/>
  <c r="L207"/>
  <c r="K207"/>
  <c r="J207"/>
  <c r="I207"/>
  <c r="H207"/>
  <c r="G207"/>
  <c r="F207"/>
  <c r="E207"/>
  <c r="M207"/>
  <c r="L206"/>
  <c r="K206"/>
  <c r="J206"/>
  <c r="I206"/>
  <c r="H206"/>
  <c r="G206"/>
  <c r="F206"/>
  <c r="E206"/>
  <c r="M206" s="1"/>
  <c r="L205"/>
  <c r="K205"/>
  <c r="J205"/>
  <c r="I205"/>
  <c r="H205"/>
  <c r="G205"/>
  <c r="F205"/>
  <c r="E205"/>
  <c r="M205"/>
  <c r="L202"/>
  <c r="K202"/>
  <c r="J202"/>
  <c r="I202"/>
  <c r="H202"/>
  <c r="G202"/>
  <c r="F202"/>
  <c r="E202"/>
  <c r="M202" s="1"/>
  <c r="L201"/>
  <c r="K201"/>
  <c r="J201"/>
  <c r="I201"/>
  <c r="H201"/>
  <c r="G201"/>
  <c r="F201"/>
  <c r="E201"/>
  <c r="M201"/>
  <c r="L200"/>
  <c r="K200"/>
  <c r="J200"/>
  <c r="I200"/>
  <c r="H200"/>
  <c r="G200"/>
  <c r="F200"/>
  <c r="E200"/>
  <c r="M200" s="1"/>
  <c r="J199"/>
  <c r="I199"/>
  <c r="H199"/>
  <c r="G199"/>
  <c r="F199"/>
  <c r="E199"/>
  <c r="M199"/>
  <c r="L198"/>
  <c r="K198"/>
  <c r="J198"/>
  <c r="I198"/>
  <c r="H198"/>
  <c r="G198"/>
  <c r="F198"/>
  <c r="E198"/>
  <c r="M198" s="1"/>
  <c r="L196"/>
  <c r="K196"/>
  <c r="J196"/>
  <c r="I196"/>
  <c r="H196"/>
  <c r="G196"/>
  <c r="F196"/>
  <c r="E196"/>
  <c r="M196"/>
  <c r="L194"/>
  <c r="K194"/>
  <c r="J194"/>
  <c r="I194"/>
  <c r="H194"/>
  <c r="G194"/>
  <c r="F194"/>
  <c r="E194"/>
  <c r="M194" s="1"/>
  <c r="L193"/>
  <c r="K193"/>
  <c r="J193"/>
  <c r="I193"/>
  <c r="H193"/>
  <c r="G193"/>
  <c r="F193"/>
  <c r="E193"/>
  <c r="M193"/>
  <c r="L192"/>
  <c r="K192"/>
  <c r="J192"/>
  <c r="I192"/>
  <c r="H192"/>
  <c r="G192"/>
  <c r="F192"/>
  <c r="E192"/>
  <c r="M192" s="1"/>
  <c r="L191"/>
  <c r="K191"/>
  <c r="J191"/>
  <c r="I191"/>
  <c r="H191"/>
  <c r="G191"/>
  <c r="F191"/>
  <c r="E191"/>
  <c r="M191"/>
  <c r="L190"/>
  <c r="K190"/>
  <c r="J190"/>
  <c r="I190"/>
  <c r="H190"/>
  <c r="G190"/>
  <c r="F190"/>
  <c r="E190"/>
  <c r="M190" s="1"/>
  <c r="L188"/>
  <c r="K188"/>
  <c r="J188"/>
  <c r="I188"/>
  <c r="H188"/>
  <c r="G188"/>
  <c r="F188"/>
  <c r="E188"/>
  <c r="M188"/>
  <c r="L187"/>
  <c r="K187"/>
  <c r="J187"/>
  <c r="I187"/>
  <c r="H187"/>
  <c r="G187"/>
  <c r="F187"/>
  <c r="E187"/>
  <c r="M187" s="1"/>
  <c r="E197"/>
  <c r="G197"/>
  <c r="I197"/>
  <c r="K197"/>
  <c r="F197"/>
  <c r="H197"/>
  <c r="J197"/>
  <c r="L197"/>
  <c r="P51" i="15"/>
  <c r="I51" s="1"/>
  <c r="M216" i="3"/>
  <c r="Q51" i="15"/>
  <c r="J51"/>
  <c r="M242" i="3"/>
  <c r="M273"/>
  <c r="M274"/>
  <c r="P69" i="15"/>
  <c r="I69" s="1"/>
  <c r="M292" i="3"/>
  <c r="M294"/>
  <c r="E51" i="14"/>
  <c r="P61" i="15"/>
  <c r="I61" s="1"/>
  <c r="E52" i="14"/>
  <c r="M296" i="3"/>
  <c r="M197"/>
  <c r="J69" i="15"/>
  <c r="J78"/>
  <c r="Q80"/>
  <c r="M415" i="3"/>
  <c r="P78" i="15"/>
  <c r="G62"/>
  <c r="P43"/>
  <c r="I43"/>
  <c r="M150" i="3"/>
  <c r="N43" i="15"/>
  <c r="J90"/>
  <c r="N90" s="1"/>
  <c r="Q94"/>
  <c r="Q117"/>
  <c r="J115"/>
  <c r="M36" i="3"/>
  <c r="E33"/>
  <c r="M33"/>
  <c r="M40"/>
  <c r="L39"/>
  <c r="Q13" i="15"/>
  <c r="E47" i="3"/>
  <c r="M47"/>
  <c r="E30" i="14"/>
  <c r="M91" i="3"/>
  <c r="L90"/>
  <c r="M109"/>
  <c r="L108"/>
  <c r="M108"/>
  <c r="Q15" i="15"/>
  <c r="M110" i="3"/>
  <c r="F32" i="14"/>
  <c r="L112" i="3"/>
  <c r="Q21" i="15"/>
  <c r="J21" s="1"/>
  <c r="Q27"/>
  <c r="J24"/>
  <c r="E138" i="3"/>
  <c r="M140"/>
  <c r="E141"/>
  <c r="M142"/>
  <c r="Q42" i="15"/>
  <c r="Q45" s="1"/>
  <c r="L141" i="3"/>
  <c r="H54" i="14"/>
  <c r="I27" i="15"/>
  <c r="F70"/>
  <c r="P117"/>
  <c r="F55"/>
  <c r="J112"/>
  <c r="Q113"/>
  <c r="I112"/>
  <c r="P113"/>
  <c r="N44"/>
  <c r="E28" i="3"/>
  <c r="F66" i="14"/>
  <c r="L159" i="3"/>
  <c r="M159"/>
  <c r="I168"/>
  <c r="I441"/>
  <c r="L75"/>
  <c r="M75"/>
  <c r="I127" i="15"/>
  <c r="I130"/>
  <c r="P130"/>
  <c r="I103"/>
  <c r="I105" s="1"/>
  <c r="P105"/>
  <c r="P119" s="1"/>
  <c r="J86"/>
  <c r="Q88"/>
  <c r="Q100" s="1"/>
  <c r="P34"/>
  <c r="I34" s="1"/>
  <c r="M395" i="3"/>
  <c r="E56" i="14"/>
  <c r="E54"/>
  <c r="M113" i="3"/>
  <c r="F86" i="14"/>
  <c r="F84" s="1"/>
  <c r="G84"/>
  <c r="G64" s="1"/>
  <c r="E75"/>
  <c r="L58" i="3"/>
  <c r="M59"/>
  <c r="M62"/>
  <c r="E61"/>
  <c r="M61"/>
  <c r="M116"/>
  <c r="P39" i="15"/>
  <c r="I39"/>
  <c r="E112" i="3"/>
  <c r="L120"/>
  <c r="Q34" i="15"/>
  <c r="J34"/>
  <c r="N34" s="1"/>
  <c r="Q35"/>
  <c r="J35" s="1"/>
  <c r="L124" i="3"/>
  <c r="M124"/>
  <c r="M58"/>
  <c r="M65"/>
  <c r="M79"/>
  <c r="E94"/>
  <c r="M94"/>
  <c r="M95"/>
  <c r="M96"/>
  <c r="M107"/>
  <c r="M121"/>
  <c r="M131"/>
  <c r="Q103" i="15"/>
  <c r="M405" i="3"/>
  <c r="T39" i="11"/>
  <c r="E537" i="3"/>
  <c r="T40" i="11"/>
  <c r="T77"/>
  <c r="L132"/>
  <c r="T132"/>
  <c r="T133"/>
  <c r="M627" i="3"/>
  <c r="I74" i="14"/>
  <c r="E70"/>
  <c r="E66" s="1"/>
  <c r="E64"/>
  <c r="B349" i="3"/>
  <c r="E624"/>
  <c r="E642"/>
  <c r="E660"/>
  <c r="E664"/>
  <c r="E670"/>
  <c r="E686"/>
  <c r="E696"/>
  <c r="E710"/>
  <c r="E714"/>
  <c r="E722"/>
  <c r="J13" i="15"/>
  <c r="M714" i="3"/>
  <c r="E276"/>
  <c r="M696"/>
  <c r="E258"/>
  <c r="M670"/>
  <c r="E232"/>
  <c r="M660"/>
  <c r="E222"/>
  <c r="M222" s="1"/>
  <c r="M624"/>
  <c r="E186"/>
  <c r="E39" i="14" s="1"/>
  <c r="E740" i="3"/>
  <c r="L146" i="11"/>
  <c r="J88" i="15"/>
  <c r="J27"/>
  <c r="M90" i="3"/>
  <c r="Q14" i="15"/>
  <c r="J14"/>
  <c r="N14" s="1"/>
  <c r="L168" i="3"/>
  <c r="L441"/>
  <c r="L594" s="1"/>
  <c r="L443" s="1"/>
  <c r="I78" i="15"/>
  <c r="I80"/>
  <c r="P80"/>
  <c r="N69"/>
  <c r="M722" i="3"/>
  <c r="E284"/>
  <c r="M710"/>
  <c r="E272"/>
  <c r="M686"/>
  <c r="E248"/>
  <c r="M664"/>
  <c r="E226"/>
  <c r="M642"/>
  <c r="E204"/>
  <c r="I64" i="14"/>
  <c r="F74"/>
  <c r="M537" i="3"/>
  <c r="P96" i="15"/>
  <c r="E593" i="3"/>
  <c r="Q105" i="15"/>
  <c r="Q119" s="1"/>
  <c r="J103"/>
  <c r="J105" s="1"/>
  <c r="M112" i="3"/>
  <c r="E32" i="14"/>
  <c r="M120" i="3"/>
  <c r="M28"/>
  <c r="E168"/>
  <c r="E23" i="14"/>
  <c r="P13" i="15"/>
  <c r="P22" s="1"/>
  <c r="J113"/>
  <c r="J42"/>
  <c r="E37" i="14"/>
  <c r="M141" i="3"/>
  <c r="P44" i="15"/>
  <c r="E36" i="14"/>
  <c r="M138" i="3"/>
  <c r="P14" i="15"/>
  <c r="I14"/>
  <c r="J117"/>
  <c r="M39" i="3"/>
  <c r="J80" i="15"/>
  <c r="N103"/>
  <c r="J119"/>
  <c r="E442" i="3"/>
  <c r="T155" i="11"/>
  <c r="T25"/>
  <c r="T154"/>
  <c r="T24"/>
  <c r="T148"/>
  <c r="T146"/>
  <c r="T23"/>
  <c r="T12"/>
  <c r="T22"/>
  <c r="T17"/>
  <c r="T27"/>
  <c r="T18"/>
  <c r="T16"/>
  <c r="T147"/>
  <c r="T20"/>
  <c r="T29"/>
  <c r="T19"/>
  <c r="T153"/>
  <c r="T28"/>
  <c r="T13"/>
  <c r="T152"/>
  <c r="T15"/>
  <c r="T151"/>
  <c r="T21"/>
  <c r="T14"/>
  <c r="T26"/>
  <c r="P52" i="15"/>
  <c r="I52" s="1"/>
  <c r="M276" i="3"/>
  <c r="N13" i="15"/>
  <c r="I44"/>
  <c r="P45"/>
  <c r="I13"/>
  <c r="P47"/>
  <c r="E42" i="14"/>
  <c r="M204" i="3"/>
  <c r="M226"/>
  <c r="E61" i="14"/>
  <c r="M272" i="3"/>
  <c r="P59" i="15"/>
  <c r="I59" s="1"/>
  <c r="M741" i="3"/>
  <c r="M623"/>
  <c r="M621"/>
  <c r="M619"/>
  <c r="M617"/>
  <c r="M615"/>
  <c r="M613"/>
  <c r="M611"/>
  <c r="M609"/>
  <c r="M607"/>
  <c r="E301"/>
  <c r="E441"/>
  <c r="E594" s="1"/>
  <c r="D594" s="1"/>
  <c r="M742"/>
  <c r="M740"/>
  <c r="M622"/>
  <c r="M620"/>
  <c r="M618"/>
  <c r="M616"/>
  <c r="M614"/>
  <c r="M612"/>
  <c r="M610"/>
  <c r="M608"/>
  <c r="M606"/>
  <c r="J15" i="15" l="1"/>
  <c r="Q22"/>
  <c r="Q47" s="1"/>
  <c r="E443" i="3"/>
  <c r="D443" s="1"/>
  <c r="F64" i="14"/>
  <c r="E25"/>
  <c r="E22" s="1"/>
  <c r="I96" i="15"/>
  <c r="I98" s="1"/>
  <c r="P98"/>
  <c r="P100" s="1"/>
  <c r="P83" s="1"/>
  <c r="M186" i="3"/>
  <c r="Q83" i="15"/>
  <c r="F51" i="14"/>
  <c r="I45" i="15"/>
  <c r="L297" i="3"/>
  <c r="G297"/>
  <c r="E297"/>
  <c r="L293"/>
  <c r="K293"/>
  <c r="I50" i="14" s="1"/>
  <c r="J293" i="3"/>
  <c r="H50" i="14" s="1"/>
  <c r="I293" i="3"/>
  <c r="G50" i="14" s="1"/>
  <c r="F50" s="1"/>
  <c r="H293" i="3"/>
  <c r="F293"/>
  <c r="L288"/>
  <c r="Q73" i="15" s="1"/>
  <c r="J73" s="1"/>
  <c r="N73" s="1"/>
  <c r="G288" i="3"/>
  <c r="E288"/>
  <c r="L287"/>
  <c r="Q57" i="15" s="1"/>
  <c r="K287" i="3"/>
  <c r="I287"/>
  <c r="G287"/>
  <c r="E287"/>
  <c r="L284"/>
  <c r="J284"/>
  <c r="H284"/>
  <c r="F284"/>
  <c r="K276"/>
  <c r="I276"/>
  <c r="G276"/>
  <c r="L275"/>
  <c r="Q58" i="15" s="1"/>
  <c r="J58" s="1"/>
  <c r="G275" i="3"/>
  <c r="E275"/>
  <c r="K272"/>
  <c r="I272"/>
  <c r="G272"/>
  <c r="L271"/>
  <c r="M271" s="1"/>
  <c r="J271"/>
  <c r="H271"/>
  <c r="F271"/>
  <c r="L270"/>
  <c r="J270"/>
  <c r="H270"/>
  <c r="F270"/>
  <c r="K269"/>
  <c r="I269"/>
  <c r="G47" i="14" s="1"/>
  <c r="G269" i="3"/>
  <c r="E269"/>
  <c r="L265"/>
  <c r="M265" s="1"/>
  <c r="H265"/>
  <c r="F265"/>
  <c r="L258"/>
  <c r="M258" s="1"/>
  <c r="J258"/>
  <c r="H258"/>
  <c r="F258"/>
  <c r="K257"/>
  <c r="I257"/>
  <c r="G257"/>
  <c r="E257"/>
  <c r="K256"/>
  <c r="I46" i="14" s="1"/>
  <c r="J256" i="3"/>
  <c r="I256"/>
  <c r="G46" i="14" s="1"/>
  <c r="H256" i="3"/>
  <c r="F256"/>
  <c r="L255"/>
  <c r="Q68" i="15" s="1"/>
  <c r="K255" i="3"/>
  <c r="I45" i="14" s="1"/>
  <c r="I255" i="3"/>
  <c r="G45" i="14" s="1"/>
  <c r="H255" i="3"/>
  <c r="F255"/>
  <c r="L248"/>
  <c r="G248"/>
  <c r="L239"/>
  <c r="J239"/>
  <c r="H239"/>
  <c r="F239"/>
  <c r="L238"/>
  <c r="J238"/>
  <c r="H44" i="14" s="1"/>
  <c r="H238" i="3"/>
  <c r="F238"/>
  <c r="K237"/>
  <c r="I237"/>
  <c r="G237"/>
  <c r="E237"/>
  <c r="M237" s="1"/>
  <c r="K236"/>
  <c r="I236"/>
  <c r="G236"/>
  <c r="E236"/>
  <c r="M236" s="1"/>
  <c r="K235"/>
  <c r="I44" i="14" s="1"/>
  <c r="I235" i="3"/>
  <c r="G44" i="14" s="1"/>
  <c r="G235" i="3"/>
  <c r="E235"/>
  <c r="L232"/>
  <c r="M232" s="1"/>
  <c r="J232"/>
  <c r="H43" i="14" s="1"/>
  <c r="H232" i="3"/>
  <c r="F232"/>
  <c r="K226"/>
  <c r="I43" i="14" s="1"/>
  <c r="I226" i="3"/>
  <c r="G43" i="14" s="1"/>
  <c r="F43" s="1"/>
  <c r="H226" i="3"/>
  <c r="F226"/>
  <c r="K222"/>
  <c r="I42" i="14" s="1"/>
  <c r="I222" i="3"/>
  <c r="G222"/>
  <c r="L204"/>
  <c r="Q50" i="15" s="1"/>
  <c r="J204" i="3"/>
  <c r="H42" i="14" s="1"/>
  <c r="G204" i="3"/>
  <c r="L203"/>
  <c r="J203"/>
  <c r="H203"/>
  <c r="F203"/>
  <c r="L195"/>
  <c r="Q54" i="15" s="1"/>
  <c r="K195" i="3"/>
  <c r="I41" i="14" s="1"/>
  <c r="J195" i="3"/>
  <c r="H41" i="14" s="1"/>
  <c r="G195" i="3"/>
  <c r="E195"/>
  <c r="K189"/>
  <c r="I40" i="14" s="1"/>
  <c r="J189" i="3"/>
  <c r="H40" i="14" s="1"/>
  <c r="I189" i="3"/>
  <c r="G40" i="14" s="1"/>
  <c r="F40" s="1"/>
  <c r="G189" i="3"/>
  <c r="E189"/>
  <c r="L186"/>
  <c r="Q53" i="15" s="1"/>
  <c r="J53" s="1"/>
  <c r="N53" s="1"/>
  <c r="H186" i="3"/>
  <c r="F186"/>
  <c r="U146" i="11"/>
  <c r="J28"/>
  <c r="I123" i="15"/>
  <c r="I22" i="14"/>
  <c r="N20" i="15"/>
  <c r="L130"/>
  <c r="L109"/>
  <c r="F74"/>
  <c r="F76" s="1"/>
  <c r="H25" i="14"/>
  <c r="H22" s="1"/>
  <c r="M203" i="3"/>
  <c r="G42" i="14"/>
  <c r="F42" s="1"/>
  <c r="M238" i="3"/>
  <c r="M255"/>
  <c r="I47" i="14"/>
  <c r="M270" i="3"/>
  <c r="G48" i="14"/>
  <c r="I48"/>
  <c r="G9" i="15"/>
  <c r="N9"/>
  <c r="L9"/>
  <c r="J122"/>
  <c r="N122" s="1"/>
  <c r="J54"/>
  <c r="N54" s="1"/>
  <c r="J41"/>
  <c r="J37"/>
  <c r="J17"/>
  <c r="N17" s="1"/>
  <c r="I90"/>
  <c r="I108"/>
  <c r="I20"/>
  <c r="I22" s="1"/>
  <c r="I47" s="1"/>
  <c r="I60"/>
  <c r="J92"/>
  <c r="J94" s="1"/>
  <c r="G50"/>
  <c r="L86"/>
  <c r="J96"/>
  <c r="J98" s="1"/>
  <c r="G108"/>
  <c r="L73"/>
  <c r="L68"/>
  <c r="L70" s="1"/>
  <c r="I121"/>
  <c r="I125" s="1"/>
  <c r="G104"/>
  <c r="N104" s="1"/>
  <c r="N105" s="1"/>
  <c r="F104"/>
  <c r="F105" s="1"/>
  <c r="F119" s="1"/>
  <c r="L93"/>
  <c r="G64"/>
  <c r="L79"/>
  <c r="J121"/>
  <c r="J125" s="1"/>
  <c r="I107"/>
  <c r="I92"/>
  <c r="G97"/>
  <c r="L50"/>
  <c r="F15"/>
  <c r="F22" s="1"/>
  <c r="F47" s="1"/>
  <c r="F82" s="1"/>
  <c r="F87"/>
  <c r="F88" s="1"/>
  <c r="F18"/>
  <c r="L42"/>
  <c r="N42" s="1"/>
  <c r="L60"/>
  <c r="G92"/>
  <c r="G16"/>
  <c r="N16" s="1"/>
  <c r="L96"/>
  <c r="G24"/>
  <c r="F92"/>
  <c r="F94" s="1"/>
  <c r="L112"/>
  <c r="L97"/>
  <c r="G26"/>
  <c r="N26" s="1"/>
  <c r="L21"/>
  <c r="N21" s="1"/>
  <c r="L72"/>
  <c r="G121"/>
  <c r="F21"/>
  <c r="G35"/>
  <c r="N35" s="1"/>
  <c r="L25"/>
  <c r="G79"/>
  <c r="L52"/>
  <c r="N52" s="1"/>
  <c r="G68"/>
  <c r="L78"/>
  <c r="F121"/>
  <c r="F125" s="1"/>
  <c r="G87"/>
  <c r="G72"/>
  <c r="L92"/>
  <c r="L94" s="1"/>
  <c r="G93"/>
  <c r="N93" s="1"/>
  <c r="L24"/>
  <c r="L27" s="1"/>
  <c r="F128"/>
  <c r="F130" s="1"/>
  <c r="L58"/>
  <c r="L54"/>
  <c r="G37"/>
  <c r="N37" s="1"/>
  <c r="I111"/>
  <c r="I113" s="1"/>
  <c r="G25"/>
  <c r="N25" s="1"/>
  <c r="L121"/>
  <c r="L125" s="1"/>
  <c r="I37"/>
  <c r="L115"/>
  <c r="L19"/>
  <c r="N19" s="1"/>
  <c r="L51"/>
  <c r="N51" s="1"/>
  <c r="G111"/>
  <c r="L36"/>
  <c r="N36" s="1"/>
  <c r="G15"/>
  <c r="N15" s="1"/>
  <c r="N22" s="1"/>
  <c r="G116"/>
  <c r="G129"/>
  <c r="L17"/>
  <c r="L22" s="1"/>
  <c r="L41"/>
  <c r="L62"/>
  <c r="F30" i="14"/>
  <c r="F25" s="1"/>
  <c r="F22" s="1"/>
  <c r="Q64" i="15"/>
  <c r="H47" i="14"/>
  <c r="H48"/>
  <c r="B429" i="3"/>
  <c r="F100" i="15" l="1"/>
  <c r="F83" s="1"/>
  <c r="F138" s="1"/>
  <c r="F135" s="1"/>
  <c r="J64"/>
  <c r="Q66"/>
  <c r="G74"/>
  <c r="G70"/>
  <c r="N129"/>
  <c r="N130" s="1"/>
  <c r="G130"/>
  <c r="G113"/>
  <c r="N111"/>
  <c r="G88"/>
  <c r="N87"/>
  <c r="L80"/>
  <c r="N78"/>
  <c r="L113"/>
  <c r="L119" s="1"/>
  <c r="N112"/>
  <c r="G27"/>
  <c r="N24"/>
  <c r="N27" s="1"/>
  <c r="N47" s="1"/>
  <c r="N97"/>
  <c r="G98"/>
  <c r="G109"/>
  <c r="N108"/>
  <c r="N109" s="1"/>
  <c r="N86"/>
  <c r="L88"/>
  <c r="P54"/>
  <c r="I54" s="1"/>
  <c r="M195" i="3"/>
  <c r="E41" i="14"/>
  <c r="M239" i="3"/>
  <c r="Q65" i="15"/>
  <c r="J65" s="1"/>
  <c r="N65" s="1"/>
  <c r="Q72"/>
  <c r="M248" i="3"/>
  <c r="M269"/>
  <c r="P72" i="15"/>
  <c r="E47" i="14"/>
  <c r="Q59" i="15"/>
  <c r="J59" s="1"/>
  <c r="N59" s="1"/>
  <c r="M284" i="3"/>
  <c r="E49" i="14"/>
  <c r="M288" i="3"/>
  <c r="P73" i="15"/>
  <c r="I73" s="1"/>
  <c r="M293" i="3"/>
  <c r="Q60" i="15"/>
  <c r="J60" s="1"/>
  <c r="N60" s="1"/>
  <c r="L45"/>
  <c r="L74"/>
  <c r="I109"/>
  <c r="I119" s="1"/>
  <c r="J100"/>
  <c r="J83" s="1"/>
  <c r="I94"/>
  <c r="I100" s="1"/>
  <c r="I83" s="1"/>
  <c r="F41" i="14"/>
  <c r="I38"/>
  <c r="I62" s="1"/>
  <c r="F47"/>
  <c r="N96" i="15"/>
  <c r="N98" s="1"/>
  <c r="G22"/>
  <c r="G47" s="1"/>
  <c r="J22"/>
  <c r="N116"/>
  <c r="G117"/>
  <c r="L117"/>
  <c r="N115"/>
  <c r="N79"/>
  <c r="G80"/>
  <c r="N121"/>
  <c r="N125" s="1"/>
  <c r="G125"/>
  <c r="G94"/>
  <c r="N92"/>
  <c r="N94" s="1"/>
  <c r="G66"/>
  <c r="N64"/>
  <c r="N66" s="1"/>
  <c r="G55"/>
  <c r="G76" s="1"/>
  <c r="N41"/>
  <c r="N45" s="1"/>
  <c r="J45"/>
  <c r="E40" i="14"/>
  <c r="M189" i="3"/>
  <c r="J50" i="15"/>
  <c r="J55" s="1"/>
  <c r="Q55"/>
  <c r="M235" i="3"/>
  <c r="E44" i="14"/>
  <c r="E43"/>
  <c r="P64" i="15"/>
  <c r="G38" i="14"/>
  <c r="G62" s="1"/>
  <c r="F44"/>
  <c r="J68" i="15"/>
  <c r="J70" s="1"/>
  <c r="Q70"/>
  <c r="H46" i="14"/>
  <c r="H38" s="1"/>
  <c r="H62" s="1"/>
  <c r="H45"/>
  <c r="M257" i="3"/>
  <c r="E45" i="14"/>
  <c r="P68" i="15"/>
  <c r="M275" i="3"/>
  <c r="E48" i="14"/>
  <c r="P58" i="15"/>
  <c r="I58" s="1"/>
  <c r="M287" i="3"/>
  <c r="P57" i="15"/>
  <c r="J57"/>
  <c r="Q62"/>
  <c r="M297" i="3"/>
  <c r="E53" i="14"/>
  <c r="P50" i="15"/>
  <c r="L47"/>
  <c r="L98"/>
  <c r="L55"/>
  <c r="F48" i="14"/>
  <c r="F45"/>
  <c r="N58" i="15"/>
  <c r="P53"/>
  <c r="I53" s="1"/>
  <c r="G105"/>
  <c r="G119" s="1"/>
  <c r="I63" i="14" l="1"/>
  <c r="I103"/>
  <c r="H103"/>
  <c r="H63"/>
  <c r="F81" i="15"/>
  <c r="F139"/>
  <c r="F136" s="1"/>
  <c r="I50"/>
  <c r="I55" s="1"/>
  <c r="P55"/>
  <c r="N57"/>
  <c r="N62" s="1"/>
  <c r="J62"/>
  <c r="I68"/>
  <c r="I70" s="1"/>
  <c r="P70"/>
  <c r="G63" i="14"/>
  <c r="G103"/>
  <c r="Q74" i="15"/>
  <c r="J72"/>
  <c r="I57"/>
  <c r="I62" s="1"/>
  <c r="P62"/>
  <c r="P66"/>
  <c r="I64"/>
  <c r="I66" s="1"/>
  <c r="I72"/>
  <c r="I74" s="1"/>
  <c r="P74"/>
  <c r="F46" i="14"/>
  <c r="L100" i="15"/>
  <c r="L83" s="1"/>
  <c r="N80"/>
  <c r="N113"/>
  <c r="N119" s="1"/>
  <c r="N68"/>
  <c r="N70" s="1"/>
  <c r="L76"/>
  <c r="L82" s="1"/>
  <c r="F38" i="14"/>
  <c r="F62" s="1"/>
  <c r="E38"/>
  <c r="E62" s="1"/>
  <c r="Q76" i="15"/>
  <c r="Q82" s="1"/>
  <c r="N50"/>
  <c r="N55" s="1"/>
  <c r="N117"/>
  <c r="J47"/>
  <c r="G82"/>
  <c r="N88"/>
  <c r="N100" s="1"/>
  <c r="G100"/>
  <c r="G83" s="1"/>
  <c r="J66"/>
  <c r="F131"/>
  <c r="L139" l="1"/>
  <c r="L136" s="1"/>
  <c r="L81"/>
  <c r="L131"/>
  <c r="L138"/>
  <c r="L135" s="1"/>
  <c r="G139"/>
  <c r="G136" s="1"/>
  <c r="G131"/>
  <c r="G138"/>
  <c r="G135" s="1"/>
  <c r="G81"/>
  <c r="Q138"/>
  <c r="Q135" s="1"/>
  <c r="Q81"/>
  <c r="Q131"/>
  <c r="Q139"/>
  <c r="Q136" s="1"/>
  <c r="F103" i="14"/>
  <c r="F63"/>
  <c r="I76" i="15"/>
  <c r="I82" s="1"/>
  <c r="E103" i="14"/>
  <c r="E63"/>
  <c r="J74" i="15"/>
  <c r="J76" s="1"/>
  <c r="J82" s="1"/>
  <c r="N72"/>
  <c r="N74" s="1"/>
  <c r="N83"/>
  <c r="N76"/>
  <c r="N82" s="1"/>
  <c r="P76"/>
  <c r="P82" s="1"/>
  <c r="J138" l="1"/>
  <c r="J135" s="1"/>
  <c r="J81"/>
  <c r="J139"/>
  <c r="J136" s="1"/>
  <c r="J131"/>
  <c r="N138"/>
  <c r="N135" s="1"/>
  <c r="N131"/>
  <c r="N139"/>
  <c r="N136" s="1"/>
  <c r="N81"/>
  <c r="I81"/>
  <c r="B81" s="1"/>
  <c r="I131"/>
  <c r="B131" s="1"/>
  <c r="I138"/>
  <c r="I135" s="1"/>
  <c r="I139"/>
  <c r="I136" s="1"/>
  <c r="P81"/>
  <c r="P138"/>
  <c r="P135" s="1"/>
  <c r="P131"/>
  <c r="P139"/>
  <c r="P136" s="1"/>
  <c r="B103" i="14"/>
  <c r="B63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2016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2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4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69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5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19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0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4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28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58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59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2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1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  <comment ref="D653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57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58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34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40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<sst xmlns="http://schemas.openxmlformats.org/spreadsheetml/2006/main" count="2847" uniqueCount="2063">
  <si>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</si>
  <si>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</si>
  <si>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</si>
  <si>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</si>
  <si>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</si>
  <si>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</si>
  <si>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</si>
  <si>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</si>
  <si>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</si>
  <si>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</si>
  <si>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</si>
  <si>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</si>
  <si>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</si>
  <si>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</si>
  <si>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</si>
  <si>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</si>
  <si>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</si>
  <si>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</si>
  <si>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</si>
  <si>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</si>
  <si>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</si>
  <si>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</si>
  <si>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</si>
  <si>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</si>
  <si>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</si>
  <si>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</si>
  <si>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</si>
  <si>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</si>
  <si>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</si>
  <si>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</si>
  <si>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</si>
  <si>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</si>
  <si>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</si>
  <si>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</si>
  <si>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</si>
  <si>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</si>
  <si>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</si>
  <si>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</si>
  <si>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</si>
  <si>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</si>
  <si>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</si>
  <si>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</si>
  <si>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</si>
  <si>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</si>
  <si>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</si>
  <si>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</si>
  <si>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</si>
  <si>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</si>
  <si>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</si>
  <si>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</si>
  <si>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</si>
  <si>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</si>
  <si>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</si>
  <si>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</si>
  <si>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</si>
  <si>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</si>
  <si>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</si>
  <si>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</si>
  <si>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</si>
  <si>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</si>
  <si>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</si>
  <si>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</si>
  <si>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</si>
  <si>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</si>
  <si>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</si>
  <si>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</si>
  <si>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</si>
  <si>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</si>
  <si>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</si>
  <si>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</si>
  <si>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</si>
  <si>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</si>
  <si>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</si>
  <si>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</si>
  <si>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</si>
  <si>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</si>
  <si>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</si>
  <si>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</si>
  <si>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</si>
  <si>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</si>
  <si>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</si>
  <si>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</si>
  <si>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</si>
  <si>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</si>
  <si>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</si>
  <si>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</si>
  <si>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</si>
  <si>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</si>
  <si>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</si>
  <si>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</si>
  <si>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</si>
  <si>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</si>
  <si>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</si>
  <si>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</si>
  <si>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</si>
  <si>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</si>
  <si>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</si>
  <si>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</si>
  <si>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</si>
  <si>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</si>
  <si>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</si>
  <si>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</si>
  <si>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</si>
  <si>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</si>
  <si>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</si>
  <si>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</si>
  <si>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</si>
  <si>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</si>
  <si>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</si>
  <si>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</si>
  <si>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</si>
  <si>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</si>
  <si>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</si>
  <si>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</si>
  <si>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</si>
  <si>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</si>
  <si>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</si>
  <si>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</si>
  <si>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</si>
  <si>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</si>
  <si>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</si>
  <si>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</si>
  <si>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</si>
  <si>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</si>
  <si>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</si>
  <si>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</si>
  <si>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</si>
  <si>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</si>
  <si>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</si>
  <si>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</si>
  <si>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</si>
  <si>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</si>
  <si>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</si>
  <si>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</si>
  <si>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</si>
  <si>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</si>
  <si>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</si>
  <si>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</si>
  <si>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</si>
  <si>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</si>
  <si>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</si>
  <si>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</si>
  <si>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</si>
  <si>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</si>
  <si>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</si>
  <si>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</si>
  <si>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</si>
  <si>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</si>
  <si>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</si>
  <si>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</si>
  <si>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</si>
  <si>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</si>
  <si>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</si>
  <si>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</si>
  <si>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</si>
  <si>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</si>
  <si>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</si>
  <si>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</si>
  <si>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</si>
  <si>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</si>
  <si>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</si>
  <si>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</si>
  <si>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</si>
  <si>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</si>
  <si>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</si>
  <si>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</si>
  <si>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</si>
  <si>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</si>
  <si>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</si>
  <si>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</si>
  <si>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</si>
  <si>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</si>
  <si>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</si>
  <si>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</si>
  <si>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</si>
  <si>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</si>
  <si>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</si>
  <si>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</si>
  <si>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</si>
  <si>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</si>
  <si>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</si>
  <si>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</si>
  <si>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</si>
  <si>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</si>
  <si>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</si>
  <si>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</si>
  <si>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</si>
  <si>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</si>
  <si>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</si>
  <si>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</si>
  <si>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</si>
  <si>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</si>
  <si>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</si>
  <si>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</si>
  <si>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</si>
  <si>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</si>
  <si>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</si>
  <si>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</si>
  <si>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</si>
  <si>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</si>
  <si>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</si>
  <si>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</si>
  <si>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</si>
  <si>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</si>
  <si>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</si>
  <si>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</si>
  <si>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</si>
  <si>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</si>
  <si>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</si>
  <si>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</si>
  <si>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</si>
  <si>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</si>
  <si>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</si>
  <si>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</si>
  <si>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</si>
  <si>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</si>
  <si>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</si>
  <si>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</si>
  <si>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</si>
  <si>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</si>
  <si>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</si>
  <si>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</si>
  <si>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</si>
  <si>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</si>
  <si>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</si>
  <si>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</si>
  <si>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</si>
  <si>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</si>
  <si>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</si>
  <si>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</si>
  <si>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</si>
  <si>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</si>
  <si>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</si>
  <si>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</si>
  <si>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</si>
  <si>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</si>
  <si>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</si>
  <si>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</si>
  <si>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</si>
  <si>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</si>
  <si>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</si>
  <si>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</si>
  <si>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</si>
  <si>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</si>
  <si>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</si>
  <si>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</si>
  <si>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</si>
  <si>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</si>
  <si>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</si>
  <si>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</si>
  <si>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</si>
  <si>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</si>
  <si>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</si>
  <si>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</si>
  <si>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</si>
  <si>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</si>
  <si>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</si>
  <si>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</si>
  <si>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</si>
  <si>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</si>
  <si>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</si>
  <si>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</si>
  <si>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</si>
  <si>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</si>
  <si>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</si>
  <si>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</si>
  <si>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</si>
  <si>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</si>
  <si>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</si>
  <si>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</si>
  <si>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</si>
  <si>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</si>
  <si>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</si>
  <si>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</si>
  <si>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</si>
  <si>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</si>
  <si>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</si>
  <si>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</si>
  <si>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</si>
  <si>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</si>
  <si>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</si>
  <si>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</si>
  <si>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</si>
  <si>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</si>
  <si>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</si>
  <si>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</si>
  <si>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</si>
  <si>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</si>
  <si>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</si>
  <si>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</si>
  <si>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</si>
  <si>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</si>
  <si>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</si>
  <si>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</si>
  <si>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</si>
  <si>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</si>
  <si>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</si>
  <si>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</si>
  <si>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</si>
  <si>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</si>
  <si>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</si>
  <si>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</si>
  <si>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</si>
  <si>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</si>
  <si>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</si>
  <si>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</si>
  <si>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</si>
  <si>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</si>
  <si>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</si>
  <si>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</si>
  <si>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</si>
  <si>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</si>
  <si>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</si>
  <si>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</si>
  <si>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</si>
  <si>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</si>
  <si>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</si>
  <si>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</si>
  <si>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</si>
  <si>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</si>
  <si>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</si>
  <si>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</si>
  <si>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</si>
  <si>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</si>
  <si>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</si>
  <si>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</si>
  <si>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</si>
  <si>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</si>
  <si>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</si>
  <si>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</si>
  <si>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</si>
  <si>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</si>
  <si>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</si>
  <si>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</si>
  <si>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</si>
  <si>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</si>
  <si>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</si>
  <si>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</si>
  <si>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</si>
  <si>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</si>
  <si>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</si>
  <si>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</si>
  <si>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</si>
  <si>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</si>
  <si>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</si>
  <si>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</si>
  <si>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</si>
  <si>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</si>
  <si>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</si>
  <si>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</si>
  <si>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</si>
  <si>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</si>
  <si>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</si>
  <si>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</si>
  <si>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</si>
  <si>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</si>
  <si>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</si>
  <si>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</si>
  <si>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</si>
  <si>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</si>
  <si>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</si>
  <si>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</si>
  <si>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</si>
  <si>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</si>
  <si>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</si>
  <si>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</si>
  <si>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</si>
  <si>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</si>
  <si>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</si>
  <si>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</si>
  <si>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</si>
  <si>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</si>
  <si>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</si>
  <si>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</si>
  <si>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</si>
  <si>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</si>
  <si>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</si>
  <si>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</si>
  <si>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</si>
  <si>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</si>
  <si>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</si>
  <si>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</si>
  <si>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</si>
  <si>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</si>
  <si>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</si>
  <si>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</si>
  <si>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</si>
  <si>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</si>
  <si>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</si>
  <si>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</si>
  <si>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</si>
  <si>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</si>
  <si>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</si>
  <si>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</si>
  <si>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</si>
  <si>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</si>
  <si>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</si>
  <si>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</si>
  <si>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</si>
  <si>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</si>
  <si>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</si>
  <si>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</si>
  <si>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</si>
  <si>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</si>
  <si>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</si>
  <si>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</si>
  <si>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</si>
  <si>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</si>
  <si>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</si>
  <si>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</si>
  <si>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</si>
  <si>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</si>
  <si>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</si>
  <si>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</si>
  <si>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</si>
  <si>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</si>
  <si>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</si>
  <si>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</si>
  <si>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</si>
  <si>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</si>
  <si>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</si>
  <si>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</si>
  <si>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</si>
  <si>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</si>
  <si>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</si>
  <si>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</si>
  <si>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</si>
  <si>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</si>
  <si>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</si>
  <si>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</si>
  <si>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</si>
  <si>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</si>
  <si>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</si>
  <si>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</si>
  <si>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</si>
  <si>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</si>
  <si>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</si>
  <si>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</si>
  <si>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</si>
  <si>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</si>
  <si>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</si>
  <si>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</si>
  <si>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</si>
  <si>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</si>
  <si>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</si>
  <si>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</si>
  <si>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</si>
  <si>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</si>
  <si>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</si>
  <si>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</si>
  <si>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</si>
  <si>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</si>
  <si>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</si>
  <si>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</si>
  <si>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</si>
  <si>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</si>
  <si>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</si>
  <si>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</si>
  <si>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</si>
  <si>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</si>
  <si>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</si>
  <si>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</si>
  <si>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</si>
  <si>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</si>
  <si>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</si>
  <si>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</si>
  <si>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</si>
  <si>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</si>
  <si>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</si>
  <si>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</si>
  <si>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</si>
  <si>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</si>
  <si>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</si>
  <si>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</si>
  <si>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</si>
  <si>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</si>
  <si>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</si>
  <si>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</si>
  <si>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</si>
  <si>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</si>
  <si>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</si>
  <si>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</si>
  <si>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</si>
  <si>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</si>
  <si>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</si>
  <si>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</si>
  <si>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</si>
  <si>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</si>
  <si>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</si>
  <si>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</si>
  <si>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</si>
  <si>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</si>
  <si>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</si>
  <si>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</si>
  <si>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</si>
  <si>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</si>
  <si>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</si>
  <si>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</si>
  <si>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</si>
  <si>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</si>
  <si>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</si>
  <si>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</si>
  <si>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</si>
  <si>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</si>
  <si>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</si>
  <si>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</si>
  <si>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</si>
  <si>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</si>
  <si>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</si>
  <si>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</si>
  <si>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</si>
  <si>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</si>
  <si>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</si>
  <si>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</si>
  <si>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</si>
  <si>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</si>
  <si>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</si>
  <si>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</si>
  <si>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</si>
  <si>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</si>
  <si>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</si>
  <si>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</si>
  <si>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</si>
  <si>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</si>
  <si>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</si>
  <si>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</si>
  <si>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</si>
  <si>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</si>
  <si>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</si>
  <si>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</si>
  <si>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</si>
  <si>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</si>
  <si>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</si>
  <si>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</si>
  <si>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</si>
  <si>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</si>
  <si>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</si>
  <si>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</si>
  <si>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</si>
  <si>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</si>
  <si>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</si>
  <si>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</si>
  <si>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</si>
  <si>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</si>
  <si>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</si>
  <si>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</si>
  <si>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</si>
  <si>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</si>
  <si>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</si>
  <si>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</si>
  <si>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</si>
  <si>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</si>
  <si>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</si>
  <si>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</si>
  <si>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</si>
  <si>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</si>
  <si>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</si>
  <si>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</si>
  <si>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</si>
  <si>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</si>
  <si>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</si>
  <si>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</si>
  <si>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</si>
  <si>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</si>
  <si>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</si>
  <si>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</si>
  <si>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</si>
  <si>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</si>
  <si>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</si>
  <si>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</si>
  <si>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</si>
  <si>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</si>
  <si>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</si>
  <si>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</si>
  <si>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</si>
  <si>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</si>
  <si>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</si>
  <si>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</si>
  <si>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</si>
  <si>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</si>
  <si>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</si>
  <si>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</si>
  <si>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</si>
  <si>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</si>
  <si>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</si>
  <si>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</si>
  <si>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</si>
  <si>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</si>
  <si>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</si>
  <si>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</si>
  <si>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</si>
  <si>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</si>
  <si>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</si>
  <si>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</si>
  <si>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</si>
  <si>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</si>
  <si>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</si>
  <si>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</si>
  <si>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</si>
  <si>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</si>
  <si>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</si>
  <si>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</si>
  <si>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</si>
  <si>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</si>
  <si>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</si>
  <si>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</si>
  <si>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</si>
  <si>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</si>
  <si>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</si>
  <si>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</si>
  <si>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</si>
  <si>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</si>
  <si>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</si>
  <si>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</si>
  <si>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</si>
  <si>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</si>
  <si>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</si>
  <si>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</si>
  <si>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</si>
  <si>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</si>
  <si>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</si>
  <si>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</si>
  <si>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</si>
  <si>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</si>
  <si>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</si>
  <si>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</si>
  <si>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</si>
  <si>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</si>
  <si>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</si>
  <si>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</si>
  <si>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</si>
  <si>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</si>
  <si>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</si>
  <si>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</si>
  <si>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</si>
  <si>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</si>
  <si>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</si>
  <si>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</si>
  <si>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</si>
  <si>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</si>
  <si>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</si>
  <si>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</si>
  <si>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</si>
  <si>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</si>
  <si>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</si>
  <si>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</si>
  <si>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</si>
  <si>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</si>
  <si>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</si>
  <si>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</si>
  <si>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</si>
  <si>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</si>
  <si>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</si>
  <si>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</si>
  <si>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</si>
  <si>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</si>
  <si>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</si>
  <si>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</si>
  <si>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</si>
  <si>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</si>
  <si>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</si>
  <si>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</si>
  <si>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</si>
  <si>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</si>
  <si>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</si>
  <si>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</si>
  <si>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</si>
  <si>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</si>
  <si>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</si>
  <si>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</si>
  <si>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</si>
  <si>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</si>
  <si>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</si>
  <si>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</si>
  <si>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</si>
  <si>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</si>
  <si>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</si>
  <si>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</si>
  <si>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</si>
  <si>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</si>
  <si>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</si>
  <si>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</si>
  <si>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</si>
  <si>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</si>
  <si>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</si>
  <si>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</si>
  <si>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</si>
  <si>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</si>
  <si>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</si>
  <si>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</si>
  <si>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</si>
  <si>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</si>
  <si>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</si>
  <si>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</si>
  <si>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</si>
  <si>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</si>
  <si>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</si>
  <si>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</si>
  <si>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</si>
  <si>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</si>
  <si>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</si>
  <si>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</si>
  <si>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</si>
  <si>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</si>
  <si>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</si>
  <si>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</si>
  <si>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</si>
  <si>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</si>
  <si>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</si>
  <si>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</si>
  <si>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</si>
  <si>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</si>
  <si>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</si>
  <si>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</si>
  <si>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</si>
  <si>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</si>
  <si>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</si>
  <si>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</si>
  <si>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</si>
  <si>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</si>
  <si>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</si>
  <si>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</si>
  <si>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</si>
  <si>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</si>
  <si>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</si>
  <si>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</si>
  <si>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</si>
  <si>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</si>
  <si>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</si>
  <si>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</si>
  <si>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</si>
  <si>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</si>
  <si>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</si>
  <si>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</si>
  <si>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</si>
  <si>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</si>
  <si>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</si>
  <si>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</si>
  <si>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</si>
  <si>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</si>
  <si>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</si>
  <si>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</si>
  <si>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</si>
  <si>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</si>
  <si>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</si>
  <si>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</si>
  <si>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</si>
  <si>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</si>
  <si>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</si>
  <si>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</si>
  <si>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</si>
  <si>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</si>
  <si>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</si>
  <si>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</si>
  <si>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</si>
  <si>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</si>
  <si>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</si>
  <si>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</si>
  <si>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</si>
  <si>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</si>
  <si>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</si>
  <si>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</si>
  <si>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</si>
  <si>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</si>
  <si>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</si>
  <si>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</si>
  <si>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</si>
  <si>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</si>
  <si>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</si>
  <si>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</si>
  <si>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</si>
  <si>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</si>
  <si>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</si>
  <si>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</si>
  <si>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</si>
  <si>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</si>
  <si>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</si>
  <si>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</si>
  <si>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</si>
  <si>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</si>
  <si>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</si>
  <si>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</si>
  <si>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</si>
  <si>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</si>
  <si>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</si>
  <si>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</si>
  <si>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</si>
  <si>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</si>
  <si>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</si>
  <si>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</si>
  <si>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</si>
  <si>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</si>
  <si>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</si>
  <si>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</si>
  <si>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</si>
  <si>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</si>
  <si>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</si>
  <si>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</si>
  <si>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</si>
  <si>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</si>
  <si>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</si>
  <si>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</si>
  <si>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</si>
  <si>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</si>
  <si>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</si>
  <si>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</si>
  <si>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</si>
  <si>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</si>
  <si>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</si>
  <si>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</si>
  <si>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</si>
  <si>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</si>
  <si>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</si>
  <si>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</si>
  <si>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</si>
  <si>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</si>
  <si>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</si>
  <si>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</si>
  <si>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</si>
  <si>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</si>
  <si>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</si>
  <si>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</si>
  <si>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</si>
  <si>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</si>
  <si>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</si>
  <si>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</si>
  <si>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</si>
  <si>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</si>
  <si>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</si>
  <si>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</si>
  <si>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</si>
  <si>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</si>
  <si>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</si>
  <si>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</si>
  <si>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</si>
  <si>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</si>
  <si>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</si>
  <si>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</si>
  <si>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</si>
  <si>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</si>
  <si>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</si>
  <si>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</si>
  <si>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</si>
  <si>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</si>
  <si>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</si>
  <si>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</si>
  <si>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</si>
  <si>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</si>
  <si>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</si>
  <si>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</si>
  <si>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</si>
  <si>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</si>
  <si>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</si>
  <si>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</si>
  <si>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</si>
  <si>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</si>
  <si>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</si>
  <si>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</si>
  <si>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</si>
  <si>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</si>
  <si>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</si>
  <si>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</si>
  <si>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</si>
  <si>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</si>
  <si>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</si>
  <si>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</si>
  <si>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</si>
  <si>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</si>
  <si>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</si>
  <si>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</si>
  <si>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</si>
  <si>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</si>
  <si>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</si>
  <si>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</si>
  <si>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</si>
  <si>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</si>
  <si>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</si>
  <si>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</si>
  <si>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</si>
  <si>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</si>
  <si>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</si>
  <si>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</si>
  <si>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</si>
  <si>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</si>
  <si>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</si>
  <si>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</si>
  <si>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</si>
  <si>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</si>
  <si>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</si>
  <si>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</si>
  <si>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</si>
  <si>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</si>
  <si>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</si>
  <si>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</si>
  <si>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</si>
  <si>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</si>
  <si>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</si>
  <si>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</si>
  <si>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</si>
  <si>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</si>
  <si>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</si>
  <si>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</si>
  <si>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</si>
  <si>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</si>
  <si>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</si>
  <si>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</si>
  <si>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</si>
  <si>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</si>
  <si>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</si>
  <si>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</si>
  <si>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</si>
  <si>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</si>
  <si>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</si>
  <si>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</si>
  <si>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</si>
  <si>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</si>
  <si>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</si>
  <si>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</si>
  <si>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</si>
  <si>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</si>
  <si>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</si>
  <si>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</si>
  <si>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</si>
  <si>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</si>
  <si>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</si>
  <si>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</si>
  <si>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</si>
  <si>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</si>
  <si>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</si>
  <si>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</si>
  <si>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</si>
  <si>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</si>
  <si>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</si>
  <si>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</si>
  <si>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</si>
  <si>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</si>
  <si>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</si>
  <si>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</si>
  <si>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</si>
  <si>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</si>
  <si>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</si>
  <si>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</si>
  <si>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</si>
  <si>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</si>
  <si>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</si>
  <si>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</si>
  <si>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</si>
  <si>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</si>
  <si>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</si>
  <si>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</si>
  <si>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</si>
  <si>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</si>
  <si>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</si>
  <si>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</si>
  <si>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</si>
  <si>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</si>
  <si>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</si>
  <si>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</si>
  <si>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</si>
  <si>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</si>
  <si>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</si>
  <si>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</si>
  <si>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</si>
  <si>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</si>
  <si>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</si>
  <si>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</si>
  <si>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</si>
  <si>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</si>
  <si>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</si>
  <si>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</si>
  <si>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</si>
  <si>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</si>
  <si>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</si>
  <si>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</si>
  <si>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</si>
  <si>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</si>
  <si>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</si>
  <si>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</si>
  <si>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</si>
  <si>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</si>
  <si>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</si>
  <si>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</si>
  <si>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</si>
  <si>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</si>
  <si>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</si>
  <si>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</si>
  <si>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</si>
  <si>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</si>
  <si>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</si>
  <si>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</si>
  <si>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</si>
  <si>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</si>
  <si>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</si>
  <si>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</si>
  <si>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</si>
  <si>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</si>
  <si>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</si>
  <si>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</si>
  <si>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</si>
  <si>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</si>
  <si>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</si>
  <si>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</si>
  <si>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</si>
  <si>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</si>
  <si>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</si>
  <si>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</si>
  <si>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</si>
  <si>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</si>
  <si>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</si>
  <si>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</si>
  <si>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</si>
  <si>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</si>
  <si>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</si>
  <si>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</si>
  <si>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</si>
  <si>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</si>
  <si>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</si>
  <si>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</si>
  <si>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</si>
  <si>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</si>
  <si>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</si>
  <si>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</si>
  <si>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</si>
  <si>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</si>
  <si>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</si>
  <si>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</si>
  <si>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</si>
  <si>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</si>
  <si>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</si>
  <si>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</si>
  <si>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</si>
  <si>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</si>
  <si>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</si>
  <si>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</si>
  <si>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</si>
  <si>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</si>
  <si>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</si>
  <si>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</si>
  <si>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</si>
  <si>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</si>
  <si>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</si>
  <si>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</si>
  <si>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</si>
  <si>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</si>
  <si>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</si>
  <si>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</si>
  <si>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</si>
  <si>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</si>
  <si>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</si>
  <si>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</si>
  <si>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</si>
  <si>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</si>
  <si>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</si>
  <si>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</si>
  <si>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</si>
  <si>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</si>
  <si>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</si>
  <si>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</si>
  <si>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</si>
  <si>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</si>
  <si>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</si>
  <si>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</si>
  <si>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</si>
  <si>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</si>
  <si>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</si>
  <si>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</si>
  <si>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</si>
  <si>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</si>
  <si>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</si>
  <si>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</si>
  <si>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</si>
  <si>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</si>
  <si>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</si>
  <si>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</si>
  <si>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</si>
  <si>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</si>
  <si>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</si>
  <si>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</si>
  <si>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</si>
  <si>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</si>
  <si>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</si>
  <si>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</si>
  <si>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</si>
  <si>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</si>
  <si>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</si>
  <si>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</si>
  <si>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</si>
  <si>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</si>
  <si>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</si>
  <si>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</si>
  <si>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</si>
  <si>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</si>
  <si>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</si>
  <si>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</si>
  <si>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</si>
  <si>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</si>
  <si>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</si>
  <si>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</si>
  <si>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</si>
  <si>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</si>
  <si>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</si>
  <si>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</si>
  <si>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</si>
  <si>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</si>
  <si>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</si>
  <si>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</si>
  <si>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</si>
  <si>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</si>
  <si>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</si>
  <si>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</si>
  <si>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</si>
  <si>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</si>
  <si>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</si>
  <si>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</si>
  <si>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</si>
  <si>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</si>
  <si>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</si>
  <si>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</si>
  <si>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</si>
  <si>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</si>
  <si>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</si>
  <si>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</si>
  <si>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</si>
  <si>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</si>
  <si>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</si>
  <si>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</si>
  <si>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</si>
  <si>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</si>
  <si>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</si>
  <si>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</si>
  <si>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</si>
  <si>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</si>
  <si>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</si>
  <si>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</si>
  <si>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</si>
  <si>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</si>
  <si>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</si>
  <si>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</si>
  <si>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</si>
  <si>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</si>
  <si>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</si>
  <si>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</si>
  <si>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</si>
  <si>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</si>
  <si>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</si>
  <si>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</si>
  <si>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</si>
  <si>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</si>
  <si>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</si>
  <si>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</si>
  <si>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</si>
  <si>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</si>
  <si>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</si>
  <si>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</si>
  <si>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</si>
  <si>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</si>
  <si>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</si>
  <si>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</si>
  <si>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</si>
  <si>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</si>
  <si>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</si>
  <si>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</si>
  <si>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</si>
  <si>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</si>
  <si>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</si>
  <si>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</si>
  <si>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</si>
  <si>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</si>
  <si>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</si>
  <si>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</si>
  <si>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</si>
  <si>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</si>
  <si>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</si>
  <si>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</si>
  <si>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</si>
  <si>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</si>
  <si>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</si>
  <si>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</si>
  <si>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</si>
  <si>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</si>
  <si>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</si>
  <si>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</si>
  <si>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</si>
  <si>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</si>
  <si>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</si>
  <si>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</si>
  <si>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</si>
  <si>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</si>
  <si>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</si>
  <si>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</si>
  <si>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</si>
  <si>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</si>
  <si>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</si>
  <si>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</si>
  <si>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</si>
  <si>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</si>
  <si>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</si>
  <si>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</si>
  <si>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</si>
  <si>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</si>
  <si>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</si>
  <si>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</si>
  <si>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</si>
  <si>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</si>
  <si>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</si>
  <si>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</si>
  <si>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</si>
  <si>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</si>
  <si>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</si>
  <si>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</si>
  <si>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</si>
  <si>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</si>
  <si>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</si>
  <si>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</si>
  <si>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</si>
  <si>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</si>
  <si>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</si>
  <si>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</si>
  <si>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</si>
  <si>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</si>
  <si>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</si>
  <si>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</si>
  <si>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</si>
  <si>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</si>
  <si>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</si>
  <si>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</si>
  <si>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</si>
  <si>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</si>
  <si>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</si>
  <si>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</si>
  <si>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</si>
  <si>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</si>
  <si>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</si>
  <si>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</si>
  <si>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</si>
  <si>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</si>
  <si>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</si>
  <si>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</si>
  <si>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</si>
  <si>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</si>
  <si>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</si>
  <si>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</si>
  <si>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</si>
  <si>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</si>
  <si>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</si>
  <si>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</si>
  <si>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</si>
  <si>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</si>
  <si>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</si>
  <si>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</si>
  <si>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</si>
  <si>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</si>
  <si>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</si>
  <si>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</si>
  <si>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</si>
  <si>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</si>
  <si>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</si>
  <si>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</si>
  <si>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</si>
  <si>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</si>
  <si>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</si>
  <si>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</si>
  <si>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</si>
  <si>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</si>
  <si>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</si>
  <si>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</si>
  <si>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</si>
  <si>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</si>
  <si>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</si>
  <si>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</si>
  <si>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</si>
  <si>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</si>
  <si>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</si>
  <si>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</si>
  <si>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</si>
  <si>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</si>
  <si>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</si>
  <si>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</si>
  <si>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</si>
  <si>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</si>
  <si>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</si>
  <si>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</si>
  <si>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</si>
  <si>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</si>
  <si>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</si>
  <si>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</si>
  <si>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</si>
  <si>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</si>
  <si>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</si>
  <si>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</si>
  <si>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</si>
  <si>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</si>
  <si>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</si>
  <si>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</si>
  <si>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</si>
  <si>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</si>
  <si>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</si>
  <si>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</si>
  <si>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</si>
  <si>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</si>
  <si>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</si>
  <si>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</si>
  <si>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</si>
  <si>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</si>
  <si>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</si>
  <si>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</si>
  <si>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</si>
  <si>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</si>
  <si>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</si>
  <si>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</si>
  <si>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</si>
  <si>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</si>
  <si>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</si>
  <si>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</si>
  <si>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</si>
  <si>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</si>
  <si>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</si>
  <si>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</si>
  <si>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</si>
  <si>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</si>
  <si>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</si>
  <si>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</si>
  <si>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</si>
  <si>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</si>
  <si>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</si>
  <si>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</si>
  <si>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</si>
  <si>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</si>
  <si>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</si>
  <si>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</si>
  <si>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</si>
  <si>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</si>
  <si>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</si>
  <si>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</si>
  <si>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</si>
  <si>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</si>
  <si>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</si>
  <si>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</si>
  <si>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</si>
  <si>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</si>
  <si>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</si>
  <si>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</si>
  <si>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</si>
  <si>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</si>
  <si>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</si>
  <si>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</si>
  <si>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</si>
  <si>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</si>
  <si>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</si>
  <si>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</si>
  <si>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</si>
  <si>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</si>
  <si>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</si>
  <si>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</si>
  <si>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</si>
  <si>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</si>
  <si>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</si>
  <si>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</si>
  <si>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</si>
  <si>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</si>
  <si>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</si>
  <si>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</si>
  <si>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</si>
  <si>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</si>
  <si>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</si>
  <si>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</si>
  <si>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</si>
  <si>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</si>
  <si>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</si>
  <si>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</si>
  <si>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</si>
  <si>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</si>
  <si>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</si>
  <si>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</si>
  <si>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</si>
  <si>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</si>
  <si>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</si>
  <si>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</si>
  <si>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</si>
  <si>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</si>
  <si>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</si>
  <si>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</si>
  <si>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</si>
  <si>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</si>
  <si>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</si>
  <si>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</si>
  <si>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</si>
  <si>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</si>
  <si>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</si>
  <si>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</si>
  <si>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</si>
  <si>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</si>
  <si>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</si>
  <si>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</si>
  <si>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</si>
  <si>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</si>
  <si>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</si>
  <si>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</si>
  <si>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</si>
  <si>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</si>
  <si>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</si>
  <si>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</si>
  <si>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</si>
  <si>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</si>
  <si>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</si>
  <si>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</si>
  <si>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</si>
  <si>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</si>
  <si>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</si>
  <si>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</si>
  <si>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</si>
  <si>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</si>
  <si>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</si>
  <si>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</si>
  <si>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</si>
  <si>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</si>
  <si>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</si>
  <si>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</si>
  <si>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</si>
  <si>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</si>
  <si>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</si>
  <si>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</si>
  <si>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</si>
  <si>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</si>
  <si>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</si>
  <si>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</si>
  <si>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</si>
  <si>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</si>
  <si>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</si>
  <si>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</si>
  <si>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</si>
  <si>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</si>
  <si>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</si>
  <si>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</si>
  <si>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</si>
  <si>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</si>
  <si>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</si>
  <si>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</si>
  <si>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</si>
  <si>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</si>
  <si>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</si>
  <si>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</si>
  <si>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</si>
  <si>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</si>
  <si>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</si>
  <si>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</si>
  <si>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</si>
  <si>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</si>
  <si>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</si>
  <si>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</si>
  <si>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</si>
  <si>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</si>
  <si>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</si>
  <si>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</si>
  <si>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</si>
  <si>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</si>
  <si>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</si>
  <si>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</si>
  <si>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</si>
  <si>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</si>
  <si>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</si>
  <si>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</si>
  <si>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</si>
  <si>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</si>
  <si>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</si>
  <si>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</si>
  <si>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</si>
  <si>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</si>
  <si>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</si>
  <si>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</si>
  <si>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</si>
  <si>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</si>
  <si>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</si>
  <si>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</si>
  <si>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</si>
  <si>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</si>
  <si>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</si>
  <si>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</si>
  <si>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</si>
  <si>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</si>
  <si>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</si>
  <si>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</si>
  <si>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</si>
  <si>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</si>
  <si>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</si>
  <si>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</si>
  <si>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</si>
  <si>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</si>
  <si>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</si>
  <si>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</si>
  <si>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</si>
  <si>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</si>
  <si>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</si>
  <si>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</si>
  <si>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</si>
  <si>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</si>
  <si>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</si>
  <si>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</si>
  <si>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</si>
  <si>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</si>
  <si>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</si>
  <si>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</si>
  <si>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</si>
  <si>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</si>
  <si>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</si>
  <si>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</si>
  <si>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</si>
  <si>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</si>
  <si>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</si>
  <si>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</si>
  <si>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</si>
  <si>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</si>
  <si>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</si>
  <si>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</si>
  <si>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</si>
  <si>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</si>
  <si>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</si>
  <si>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</si>
  <si>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</si>
  <si>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</si>
  <si>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</si>
  <si>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</si>
  <si>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</si>
  <si>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</si>
  <si>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</si>
  <si>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</si>
  <si>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</si>
  <si>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</si>
  <si>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</si>
  <si>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</si>
  <si>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</si>
  <si>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</si>
  <si>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</si>
  <si>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</si>
  <si>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</si>
  <si>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</si>
  <si>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</si>
  <si>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</si>
  <si>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</si>
  <si>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</si>
  <si>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</si>
  <si>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</si>
  <si>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</si>
  <si>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</si>
  <si>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</si>
  <si>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</si>
  <si>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</si>
  <si>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</si>
  <si>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</si>
  <si>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</si>
  <si>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</si>
  <si>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</si>
  <si>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</si>
  <si>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</si>
  <si>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</si>
  <si>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</si>
  <si>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</si>
  <si>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</si>
  <si>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</si>
  <si>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</si>
  <si>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</si>
  <si>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</si>
  <si>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</si>
  <si>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</si>
  <si>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</si>
  <si>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</si>
  <si>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</si>
  <si>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</si>
  <si>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</si>
  <si>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</si>
  <si>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</si>
  <si>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</si>
  <si>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</si>
  <si>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</si>
  <si>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</si>
  <si>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</si>
  <si>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</si>
  <si>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</si>
  <si>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</si>
  <si>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</si>
  <si>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</si>
  <si>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</si>
  <si>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</si>
  <si>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</si>
  <si>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</si>
  <si>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</si>
  <si>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</si>
  <si>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</si>
  <si>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</si>
  <si>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</si>
  <si>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</si>
  <si>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</si>
  <si>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</si>
  <si>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</si>
  <si>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</si>
  <si>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</si>
  <si>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</si>
  <si>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</si>
  <si>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</si>
  <si>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</si>
  <si>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</si>
  <si>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</si>
  <si>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</si>
  <si>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</si>
  <si>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</si>
  <si>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</si>
  <si>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</si>
  <si>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</si>
  <si>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</si>
  <si>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</si>
  <si>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</si>
  <si>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</si>
  <si>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</si>
  <si>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</si>
  <si>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</si>
  <si>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</si>
  <si>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</si>
  <si>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</si>
  <si>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</si>
  <si>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</si>
  <si>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</si>
  <si>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</si>
  <si>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</si>
  <si>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</si>
  <si>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</si>
  <si>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</si>
  <si>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</si>
  <si>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</si>
  <si>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</si>
  <si>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</si>
  <si>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</si>
  <si>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</si>
  <si>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</si>
  <si>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</si>
  <si>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</si>
  <si>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</si>
  <si>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</si>
  <si>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</si>
  <si>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</si>
  <si>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</si>
  <si>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</si>
  <si>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</si>
  <si>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</si>
  <si>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</si>
  <si>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</si>
  <si>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</si>
  <si>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</si>
  <si>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</si>
  <si>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</si>
  <si>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</si>
  <si>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</si>
  <si>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</si>
  <si>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</si>
  <si>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</si>
  <si>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</si>
  <si>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</si>
  <si>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</si>
  <si>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</si>
  <si>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</si>
  <si>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</si>
  <si>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</si>
  <si>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</si>
  <si>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</si>
  <si>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</si>
  <si>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</si>
  <si>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</si>
  <si>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</si>
  <si>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</si>
  <si>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</si>
  <si>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</si>
  <si>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</si>
  <si>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</si>
  <si>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</si>
  <si>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</si>
  <si>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</si>
  <si>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</si>
  <si>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</si>
  <si>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</si>
  <si>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</si>
  <si>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</si>
  <si>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</si>
  <si>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</si>
  <si>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</si>
  <si>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</si>
  <si>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</si>
  <si>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</si>
  <si>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</si>
  <si>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</si>
  <si>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</si>
  <si>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</si>
  <si>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</si>
  <si>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</si>
  <si>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</si>
  <si>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</si>
  <si>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</si>
  <si>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</si>
  <si>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</si>
  <si>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</si>
  <si>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</si>
  <si>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</si>
  <si>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</si>
  <si>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</si>
  <si>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</si>
  <si>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</si>
  <si>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</si>
  <si>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</si>
  <si>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</si>
  <si>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</si>
  <si>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</si>
  <si>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</si>
  <si>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</si>
  <si>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</si>
  <si>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</si>
  <si>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</si>
  <si>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</si>
  <si>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</si>
  <si>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</si>
  <si>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</si>
  <si>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</si>
  <si>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</si>
  <si>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</si>
  <si>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</si>
  <si>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</si>
  <si>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</si>
  <si>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</si>
  <si>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</si>
  <si>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</si>
  <si>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</si>
  <si>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</si>
  <si>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</si>
  <si>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</si>
  <si>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</si>
  <si>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</si>
  <si>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</si>
  <si>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</si>
  <si>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</si>
  <si>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</si>
  <si>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</si>
  <si>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</si>
  <si>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</si>
  <si>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</si>
  <si>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</si>
  <si>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</si>
  <si>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</si>
  <si>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</si>
  <si>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</si>
  <si>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</si>
  <si>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</si>
  <si>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</si>
  <si>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</si>
  <si>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</si>
  <si>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</si>
  <si>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</si>
  <si>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</si>
  <si>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</si>
  <si>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</si>
  <si>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</si>
  <si>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</si>
  <si>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</si>
  <si>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</si>
  <si>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</si>
  <si>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</si>
  <si>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</si>
  <si>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</si>
  <si>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</si>
  <si>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</si>
  <si>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</si>
  <si>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</si>
  <si>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</si>
  <si>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</si>
  <si>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</si>
  <si>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</si>
  <si>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</si>
  <si>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</si>
  <si>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</si>
  <si>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</si>
  <si>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</si>
  <si>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</si>
  <si>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</si>
  <si>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</si>
  <si>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</si>
  <si>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</si>
  <si>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</si>
  <si>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</si>
  <si>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</si>
  <si>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</si>
  <si>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</si>
  <si>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</si>
  <si>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</si>
  <si>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</si>
  <si>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</si>
  <si>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</si>
  <si>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</si>
  <si>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</si>
  <si>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</si>
  <si>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</si>
  <si>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</si>
  <si>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</si>
  <si>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</si>
  <si>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</si>
  <si>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</si>
  <si>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</si>
  <si>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</si>
  <si>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</si>
  <si>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</si>
  <si>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</si>
  <si>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</si>
  <si>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</si>
  <si>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</si>
  <si>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</si>
  <si>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</si>
  <si>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</si>
  <si>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</si>
  <si>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</si>
  <si>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</si>
  <si>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</si>
  <si>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</si>
  <si>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</si>
  <si>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</si>
  <si>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</si>
  <si>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</si>
  <si>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</si>
  <si>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</si>
  <si>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</si>
  <si>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</si>
  <si>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</si>
  <si>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</si>
  <si>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</si>
  <si>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</si>
  <si>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</si>
  <si>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</si>
  <si>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</si>
  <si>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</si>
  <si>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</si>
  <si>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</si>
  <si>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</si>
  <si>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</si>
  <si>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</si>
  <si>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</si>
  <si>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</si>
  <si>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</si>
  <si>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</si>
  <si>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</si>
  <si>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</si>
  <si>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</si>
  <si>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</si>
  <si>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</si>
  <si>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</si>
  <si>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</si>
  <si>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</si>
  <si>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</si>
  <si>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</si>
  <si>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</si>
  <si>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</si>
  <si>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</si>
  <si>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</si>
  <si>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</si>
  <si>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</si>
  <si>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</si>
  <si>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</si>
  <si>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</si>
  <si>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</si>
  <si>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</si>
  <si>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</si>
  <si>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</si>
  <si>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</si>
  <si>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</si>
  <si>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</si>
  <si>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</si>
  <si>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</si>
  <si>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</si>
  <si>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</si>
  <si>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</si>
  <si>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</si>
  <si>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</si>
  <si>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</si>
  <si>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</si>
  <si>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</si>
  <si>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</si>
  <si>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</si>
  <si>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</si>
  <si>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</si>
  <si>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</si>
  <si>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</si>
  <si>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</si>
  <si>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</si>
  <si>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</si>
  <si>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</si>
  <si>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</si>
  <si>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</si>
  <si>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</si>
  <si>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</si>
  <si>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</si>
  <si>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</si>
  <si>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</si>
  <si>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</si>
  <si>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</si>
  <si>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</si>
  <si>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</si>
  <si>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</si>
  <si>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</si>
  <si>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</si>
  <si>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</si>
  <si>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</si>
  <si>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</si>
  <si>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</si>
  <si>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</si>
  <si>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</si>
  <si>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</si>
  <si>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</si>
  <si>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</si>
  <si>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</si>
  <si>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</si>
  <si>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</si>
  <si>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</si>
  <si>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</si>
  <si>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</si>
  <si>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</si>
  <si>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</si>
  <si>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</si>
  <si>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</si>
  <si>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</si>
  <si>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</si>
  <si>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</si>
  <si>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</si>
  <si>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</si>
  <si>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</si>
  <si>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</si>
  <si>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</si>
  <si>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</si>
  <si>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</si>
  <si>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</si>
  <si>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</si>
  <si>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</si>
  <si>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</si>
  <si>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</si>
  <si>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</si>
  <si>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</si>
  <si>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</si>
  <si>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</si>
  <si>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</si>
  <si>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</si>
  <si>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</si>
  <si>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</si>
  <si>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</si>
  <si>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</si>
  <si>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</si>
  <si>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</si>
  <si>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</si>
  <si>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</si>
  <si>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</si>
  <si>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</si>
  <si>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</si>
  <si>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</si>
  <si>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</si>
  <si>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</si>
  <si>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</si>
  <si>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</si>
  <si>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</si>
  <si>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</si>
  <si>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</si>
  <si>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</si>
  <si>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</si>
  <si>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</si>
  <si>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</si>
  <si>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</si>
  <si>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</si>
  <si>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</si>
  <si>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</si>
  <si>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</si>
  <si>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</si>
  <si>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</si>
  <si>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</si>
  <si>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</si>
  <si>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</si>
  <si>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</si>
  <si>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</si>
  <si>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</si>
  <si>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</si>
  <si>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</si>
  <si>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</si>
  <si>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</si>
  <si>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</si>
  <si>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</si>
  <si>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</si>
  <si>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</si>
  <si>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</si>
  <si>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</si>
  <si>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</si>
  <si>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</si>
  <si>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</si>
  <si>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</si>
  <si>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</si>
  <si>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</si>
  <si>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</si>
  <si>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</si>
  <si>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</si>
  <si>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</si>
  <si>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</si>
  <si>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</si>
  <si>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</si>
  <si>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</si>
  <si>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</si>
  <si>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</si>
  <si>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</si>
  <si>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</si>
  <si>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</si>
  <si>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</si>
  <si>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</si>
  <si>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</si>
  <si>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</si>
  <si>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</si>
  <si>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</si>
  <si>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</si>
  <si>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</si>
  <si>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</si>
  <si>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</si>
  <si>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</si>
  <si>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</si>
  <si>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</si>
  <si>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</si>
  <si>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</si>
  <si>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</si>
  <si>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</si>
  <si>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</si>
  <si>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</si>
  <si>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</si>
  <si>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</si>
  <si>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</si>
  <si>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</si>
  <si>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</si>
  <si>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</si>
  <si>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</si>
  <si>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</si>
  <si>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</si>
  <si>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</si>
  <si>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</si>
  <si>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</si>
  <si>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</si>
  <si>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</si>
  <si>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</si>
  <si>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</si>
  <si>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</si>
  <si>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</si>
  <si>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</si>
  <si>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</si>
  <si>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</si>
  <si>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</si>
  <si>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</si>
  <si>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</si>
  <si>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</si>
  <si>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</si>
  <si>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</si>
  <si>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</si>
  <si>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</si>
  <si>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</si>
  <si>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</si>
  <si>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</si>
  <si>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</si>
  <si>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ОУ "Христо Ботев" с.Левка Проект BG05M2OP001-2.004-0004 "Твоят час"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</si>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</sst>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19"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8" formatCode="&quot;II. ОБЩО РАЗХОДИ ЗА ДЕЙНОСТ &quot;0&quot;&quot;0&quot;&quot;0&quot;&quot;0"/>
  </numFmts>
  <fonts count="257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8"/>
      <name val="Times New Roman Bold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12"/>
      <name val="Times New Roman CYR"/>
      <family val="1"/>
      <charset val="204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0"/>
      <color theme="10"/>
      <name val="Hebar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b/>
      <sz val="9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Arial"/>
      <family val="2"/>
      <charset val="204"/>
    </font>
    <font>
      <i/>
      <sz val="12"/>
      <color rgb="FF800000"/>
      <name val="Times New Roman CYR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</borders>
  <cellStyleXfs count="18">
    <xf numFmtId="0" fontId="0" fillId="0" borderId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9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175" fontId="1" fillId="0" borderId="0" applyFont="0" applyFill="0" applyBorder="0" applyAlignment="0" applyProtection="0"/>
    <xf numFmtId="0" fontId="152" fillId="0" borderId="0" applyNumberFormat="0" applyFill="0" applyBorder="0" applyAlignment="0" applyProtection="0"/>
  </cellStyleXfs>
  <cellXfs count="1850">
    <xf numFmtId="0" fontId="0" fillId="0" borderId="0" xfId="0"/>
    <xf numFmtId="0" fontId="6" fillId="0" borderId="0" xfId="10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1" fontId="28" fillId="2" borderId="0" xfId="2" applyNumberFormat="1" applyFont="1" applyFill="1" applyAlignment="1">
      <alignment vertical="center"/>
    </xf>
    <xf numFmtId="1" fontId="28" fillId="3" borderId="0" xfId="2" applyNumberFormat="1" applyFont="1" applyFill="1" applyAlignment="1">
      <alignment vertical="center"/>
    </xf>
    <xf numFmtId="0" fontId="3" fillId="0" borderId="0" xfId="2" applyFont="1" applyAlignment="1" applyProtection="1">
      <alignment vertical="center"/>
    </xf>
    <xf numFmtId="0" fontId="3" fillId="2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2" borderId="0" xfId="2" applyFont="1" applyFill="1" applyAlignment="1">
      <alignment vertical="center"/>
    </xf>
    <xf numFmtId="0" fontId="11" fillId="3" borderId="0" xfId="2" applyFont="1" applyFill="1" applyAlignment="1">
      <alignment vertical="center"/>
    </xf>
    <xf numFmtId="0" fontId="3" fillId="4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5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10" fillId="4" borderId="0" xfId="2" applyFont="1" applyFill="1" applyAlignment="1">
      <alignment vertical="center"/>
    </xf>
    <xf numFmtId="0" fontId="3" fillId="0" borderId="1" xfId="10" quotePrefix="1" applyNumberFormat="1" applyFont="1" applyFill="1" applyBorder="1" applyAlignment="1">
      <alignment horizontal="right"/>
    </xf>
    <xf numFmtId="0" fontId="3" fillId="0" borderId="2" xfId="10" quotePrefix="1" applyNumberFormat="1" applyFont="1" applyFill="1" applyBorder="1" applyAlignment="1">
      <alignment horizontal="right"/>
    </xf>
    <xf numFmtId="0" fontId="10" fillId="0" borderId="2" xfId="10" quotePrefix="1" applyNumberFormat="1" applyFont="1" applyFill="1" applyBorder="1" applyAlignment="1">
      <alignment horizontal="right"/>
    </xf>
    <xf numFmtId="0" fontId="10" fillId="0" borderId="0" xfId="2" applyNumberFormat="1" applyFont="1" applyAlignment="1">
      <alignment horizontal="right"/>
    </xf>
    <xf numFmtId="0" fontId="3" fillId="0" borderId="0" xfId="2" applyNumberFormat="1" applyFont="1" applyAlignment="1">
      <alignment horizontal="right"/>
    </xf>
    <xf numFmtId="0" fontId="3" fillId="4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right"/>
    </xf>
    <xf numFmtId="0" fontId="10" fillId="0" borderId="0" xfId="10" applyNumberFormat="1" applyFont="1" applyFill="1" applyAlignment="1">
      <alignment horizontal="right"/>
    </xf>
    <xf numFmtId="0" fontId="10" fillId="0" borderId="0" xfId="10" applyFont="1" applyFill="1" applyBorder="1"/>
    <xf numFmtId="0" fontId="3" fillId="0" borderId="0" xfId="10" applyNumberFormat="1" applyFont="1" applyFill="1" applyAlignment="1">
      <alignment horizontal="right"/>
    </xf>
    <xf numFmtId="176" fontId="6" fillId="0" borderId="0" xfId="10" applyNumberFormat="1" applyFont="1" applyFill="1" applyBorder="1"/>
    <xf numFmtId="0" fontId="3" fillId="0" borderId="0" xfId="10" applyFont="1" applyFill="1" applyBorder="1"/>
    <xf numFmtId="176" fontId="3" fillId="0" borderId="0" xfId="10" applyNumberFormat="1" applyFont="1" applyFill="1" applyProtection="1">
      <protection locked="0"/>
    </xf>
    <xf numFmtId="176" fontId="3" fillId="0" borderId="0" xfId="10" applyNumberFormat="1" applyFont="1" applyFill="1"/>
    <xf numFmtId="176" fontId="3" fillId="0" borderId="0" xfId="10" applyNumberFormat="1" applyFont="1" applyFill="1" applyBorder="1"/>
    <xf numFmtId="176" fontId="6" fillId="0" borderId="0" xfId="10" applyNumberFormat="1" applyFont="1" applyFill="1"/>
    <xf numFmtId="0" fontId="3" fillId="0" borderId="0" xfId="10" applyFont="1" applyFill="1"/>
    <xf numFmtId="0" fontId="3" fillId="0" borderId="0" xfId="2" applyNumberFormat="1" applyFont="1" applyBorder="1" applyAlignment="1">
      <alignment horizontal="right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 applyAlignment="1" applyProtection="1">
      <alignment horizontal="right" vertical="center"/>
    </xf>
    <xf numFmtId="0" fontId="10" fillId="0" borderId="0" xfId="2" applyNumberFormat="1" applyFont="1" applyBorder="1" applyAlignment="1">
      <alignment horizontal="right"/>
    </xf>
    <xf numFmtId="0" fontId="10" fillId="4" borderId="0" xfId="2" applyNumberFormat="1" applyFont="1" applyFill="1" applyAlignment="1">
      <alignment horizontal="right"/>
    </xf>
    <xf numFmtId="0" fontId="10" fillId="0" borderId="0" xfId="2" applyFont="1"/>
    <xf numFmtId="0" fontId="3" fillId="0" borderId="0" xfId="2" applyFont="1"/>
    <xf numFmtId="0" fontId="3" fillId="0" borderId="0" xfId="2" applyNumberFormat="1" applyFont="1" applyFill="1" applyBorder="1" applyAlignment="1">
      <alignment horizontal="right"/>
    </xf>
    <xf numFmtId="0" fontId="3" fillId="4" borderId="0" xfId="2" applyNumberFormat="1" applyFont="1" applyFill="1" applyBorder="1" applyAlignment="1">
      <alignment horizontal="right"/>
    </xf>
    <xf numFmtId="0" fontId="3" fillId="5" borderId="0" xfId="2" applyNumberFormat="1" applyFont="1" applyFill="1" applyBorder="1" applyAlignment="1">
      <alignment horizontal="right"/>
    </xf>
    <xf numFmtId="0" fontId="10" fillId="0" borderId="0" xfId="10" applyFont="1" applyFill="1"/>
    <xf numFmtId="0" fontId="7" fillId="4" borderId="0" xfId="10" applyFont="1" applyFill="1" applyBorder="1" applyAlignment="1">
      <alignment horizontal="right"/>
    </xf>
    <xf numFmtId="176" fontId="10" fillId="0" borderId="0" xfId="10" applyNumberFormat="1" applyFont="1" applyFill="1" applyBorder="1"/>
    <xf numFmtId="176" fontId="10" fillId="0" borderId="0" xfId="10" applyNumberFormat="1" applyFont="1" applyFill="1" applyBorder="1" applyProtection="1">
      <protection locked="0"/>
    </xf>
    <xf numFmtId="176" fontId="10" fillId="0" borderId="0" xfId="10" applyNumberFormat="1" applyFont="1" applyFill="1"/>
    <xf numFmtId="176" fontId="10" fillId="0" borderId="0" xfId="10" applyNumberFormat="1" applyFont="1" applyFill="1" applyProtection="1">
      <protection locked="0"/>
    </xf>
    <xf numFmtId="176" fontId="7" fillId="0" borderId="0" xfId="10" applyNumberFormat="1" applyFont="1" applyFill="1"/>
    <xf numFmtId="0" fontId="3" fillId="0" borderId="0" xfId="10" applyNumberFormat="1" applyFont="1" applyFill="1" applyBorder="1" applyAlignment="1">
      <alignment horizontal="right"/>
    </xf>
    <xf numFmtId="176" fontId="23" fillId="0" borderId="0" xfId="10" applyNumberFormat="1" applyFont="1" applyFill="1" applyBorder="1"/>
    <xf numFmtId="176" fontId="23" fillId="0" borderId="0" xfId="10" applyNumberFormat="1" applyFont="1" applyFill="1" applyBorder="1" applyProtection="1">
      <protection locked="0"/>
    </xf>
    <xf numFmtId="176" fontId="30" fillId="0" borderId="0" xfId="10" applyNumberFormat="1" applyFont="1" applyFill="1" applyBorder="1"/>
    <xf numFmtId="0" fontId="23" fillId="0" borderId="0" xfId="10" applyFont="1" applyFill="1" applyBorder="1"/>
    <xf numFmtId="0" fontId="23" fillId="0" borderId="0" xfId="10" applyFont="1" applyFill="1"/>
    <xf numFmtId="3" fontId="3" fillId="0" borderId="0" xfId="2" applyNumberFormat="1" applyFont="1" applyBorder="1" applyAlignment="1" applyProtection="1">
      <alignment horizontal="right" vertical="center"/>
    </xf>
    <xf numFmtId="0" fontId="3" fillId="0" borderId="0" xfId="2" applyNumberFormat="1" applyFont="1" applyBorder="1" applyAlignment="1" applyProtection="1">
      <alignment horizontal="right"/>
      <protection locked="0"/>
    </xf>
    <xf numFmtId="0" fontId="31" fillId="0" borderId="0" xfId="2" applyFont="1"/>
    <xf numFmtId="0" fontId="31" fillId="0" borderId="0" xfId="2" applyFont="1" applyAlignment="1"/>
    <xf numFmtId="0" fontId="31" fillId="0" borderId="0" xfId="2" applyFont="1" applyAlignment="1">
      <alignment wrapText="1"/>
    </xf>
    <xf numFmtId="3" fontId="31" fillId="0" borderId="0" xfId="2" applyNumberFormat="1" applyFont="1" applyAlignment="1"/>
    <xf numFmtId="0" fontId="27" fillId="0" borderId="0" xfId="2"/>
    <xf numFmtId="0" fontId="6" fillId="0" borderId="0" xfId="2" applyFont="1" applyAlignment="1"/>
    <xf numFmtId="0" fontId="31" fillId="6" borderId="0" xfId="2" applyFont="1" applyFill="1"/>
    <xf numFmtId="180" fontId="31" fillId="0" borderId="0" xfId="2" applyNumberFormat="1" applyFont="1"/>
    <xf numFmtId="0" fontId="31" fillId="6" borderId="0" xfId="2" applyFont="1" applyFill="1" applyBorder="1"/>
    <xf numFmtId="3" fontId="24" fillId="6" borderId="0" xfId="2" applyNumberFormat="1" applyFont="1" applyFill="1" applyBorder="1" applyAlignment="1">
      <alignment horizontal="right"/>
    </xf>
    <xf numFmtId="0" fontId="27" fillId="6" borderId="0" xfId="2" applyFill="1" applyBorder="1"/>
    <xf numFmtId="0" fontId="31" fillId="0" borderId="0" xfId="2" applyFont="1" applyFill="1"/>
    <xf numFmtId="0" fontId="33" fillId="3" borderId="0" xfId="2" applyFont="1" applyFill="1" applyAlignment="1">
      <alignment vertical="center"/>
    </xf>
    <xf numFmtId="0" fontId="24" fillId="0" borderId="0" xfId="2" applyFont="1" applyBorder="1" applyAlignment="1">
      <alignment vertical="center"/>
    </xf>
    <xf numFmtId="3" fontId="31" fillId="0" borderId="0" xfId="2" applyNumberFormat="1" applyFont="1" applyAlignment="1" applyProtection="1"/>
    <xf numFmtId="3" fontId="24" fillId="6" borderId="0" xfId="2" applyNumberFormat="1" applyFont="1" applyFill="1" applyBorder="1" applyAlignment="1" applyProtection="1">
      <alignment horizontal="right"/>
    </xf>
    <xf numFmtId="0" fontId="27" fillId="0" borderId="0" xfId="2" applyProtection="1"/>
    <xf numFmtId="0" fontId="6" fillId="0" borderId="0" xfId="2" applyFont="1" applyAlignment="1">
      <alignment horizontal="center" wrapText="1"/>
    </xf>
    <xf numFmtId="0" fontId="52" fillId="0" borderId="0" xfId="10" quotePrefix="1" applyFont="1" applyFill="1" applyBorder="1" applyAlignment="1">
      <alignment horizontal="right" vertical="center"/>
    </xf>
    <xf numFmtId="0" fontId="3" fillId="7" borderId="0" xfId="2" applyFont="1" applyFill="1" applyBorder="1" applyAlignment="1">
      <alignment vertical="center"/>
    </xf>
    <xf numFmtId="0" fontId="3" fillId="7" borderId="0" xfId="2" applyFont="1" applyFill="1" applyBorder="1" applyAlignment="1">
      <alignment vertical="center" wrapText="1"/>
    </xf>
    <xf numFmtId="3" fontId="3" fillId="7" borderId="0" xfId="2" applyNumberFormat="1" applyFont="1" applyFill="1" applyBorder="1" applyAlignment="1">
      <alignment horizontal="right" vertical="center"/>
    </xf>
    <xf numFmtId="3" fontId="3" fillId="7" borderId="0" xfId="2" applyNumberFormat="1" applyFont="1" applyFill="1" applyBorder="1" applyAlignment="1">
      <alignment horizontal="center" vertical="center"/>
    </xf>
    <xf numFmtId="14" fontId="3" fillId="7" borderId="0" xfId="2" quotePrefix="1" applyNumberFormat="1" applyFont="1" applyFill="1" applyBorder="1" applyAlignment="1" applyProtection="1">
      <alignment horizontal="center" vertical="center"/>
    </xf>
    <xf numFmtId="14" fontId="3" fillId="7" borderId="0" xfId="2" applyNumberFormat="1" applyFont="1" applyFill="1" applyBorder="1" applyAlignment="1" applyProtection="1">
      <alignment horizontal="center" vertical="center"/>
    </xf>
    <xf numFmtId="0" fontId="3" fillId="7" borderId="0" xfId="2" quotePrefix="1" applyFont="1" applyFill="1" applyBorder="1" applyAlignment="1">
      <alignment vertical="center"/>
    </xf>
    <xf numFmtId="49" fontId="3" fillId="7" borderId="0" xfId="2" applyNumberFormat="1" applyFont="1" applyFill="1" applyBorder="1" applyAlignment="1" applyProtection="1">
      <alignment horizontal="center" vertical="center"/>
    </xf>
    <xf numFmtId="3" fontId="3" fillId="7" borderId="0" xfId="2" quotePrefix="1" applyNumberFormat="1" applyFont="1" applyFill="1" applyBorder="1" applyAlignment="1">
      <alignment horizontal="right" vertical="center"/>
    </xf>
    <xf numFmtId="180" fontId="6" fillId="7" borderId="0" xfId="2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2" applyNumberFormat="1" applyFont="1" applyFill="1" applyBorder="1" applyAlignment="1" applyProtection="1">
      <alignment horizontal="right" vertical="center"/>
      <protection locked="0"/>
    </xf>
    <xf numFmtId="0" fontId="3" fillId="7" borderId="0" xfId="2" applyFont="1" applyFill="1" applyBorder="1" applyAlignment="1">
      <alignment horizontal="center" vertical="center"/>
    </xf>
    <xf numFmtId="0" fontId="3" fillId="7" borderId="0" xfId="2" applyFont="1" applyFill="1" applyBorder="1" applyAlignment="1">
      <alignment horizontal="center" vertical="center" wrapText="1"/>
    </xf>
    <xf numFmtId="0" fontId="3" fillId="7" borderId="0" xfId="2" applyFont="1" applyFill="1" applyBorder="1" applyAlignment="1">
      <alignment horizontal="center"/>
    </xf>
    <xf numFmtId="0" fontId="3" fillId="7" borderId="0" xfId="2" applyFont="1" applyFill="1" applyBorder="1" applyAlignment="1">
      <alignment horizontal="center" vertical="top"/>
    </xf>
    <xf numFmtId="0" fontId="3" fillId="7" borderId="0" xfId="2" applyFont="1" applyFill="1" applyBorder="1" applyAlignment="1">
      <alignment vertical="top" wrapText="1"/>
    </xf>
    <xf numFmtId="3" fontId="3" fillId="7" borderId="0" xfId="2" applyNumberFormat="1" applyFont="1" applyFill="1" applyBorder="1" applyAlignment="1">
      <alignment horizontal="center"/>
    </xf>
    <xf numFmtId="3" fontId="3" fillId="7" borderId="0" xfId="2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2" applyFont="1" applyFill="1" applyBorder="1"/>
    <xf numFmtId="0" fontId="3" fillId="7" borderId="0" xfId="2" applyFont="1" applyFill="1" applyBorder="1" applyAlignment="1">
      <alignment vertical="top"/>
    </xf>
    <xf numFmtId="3" fontId="3" fillId="7" borderId="0" xfId="2" applyNumberFormat="1" applyFont="1" applyFill="1" applyBorder="1" applyAlignment="1">
      <alignment horizontal="right"/>
    </xf>
    <xf numFmtId="0" fontId="3" fillId="15" borderId="0" xfId="2" applyFont="1" applyFill="1" applyAlignment="1">
      <alignment vertical="center"/>
    </xf>
    <xf numFmtId="0" fontId="3" fillId="15" borderId="0" xfId="2" applyFont="1" applyFill="1" applyAlignment="1">
      <alignment vertical="center" wrapText="1"/>
    </xf>
    <xf numFmtId="1" fontId="28" fillId="16" borderId="0" xfId="2" applyNumberFormat="1" applyFont="1" applyFill="1" applyAlignment="1">
      <alignment vertical="center"/>
    </xf>
    <xf numFmtId="0" fontId="153" fillId="17" borderId="3" xfId="2" applyFont="1" applyFill="1" applyBorder="1" applyAlignment="1">
      <alignment horizontal="center" vertical="center"/>
    </xf>
    <xf numFmtId="0" fontId="4" fillId="15" borderId="0" xfId="2" applyFont="1" applyFill="1" applyProtection="1">
      <protection locked="0"/>
    </xf>
    <xf numFmtId="0" fontId="3" fillId="18" borderId="0" xfId="2" applyFont="1" applyFill="1" applyAlignment="1">
      <alignment vertical="center"/>
    </xf>
    <xf numFmtId="0" fontId="3" fillId="15" borderId="0" xfId="2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2" applyFont="1" applyFill="1" applyBorder="1" applyAlignment="1">
      <alignment vertical="center"/>
    </xf>
    <xf numFmtId="0" fontId="3" fillId="15" borderId="0" xfId="2" applyFont="1" applyFill="1" applyBorder="1" applyAlignment="1">
      <alignment vertical="center" wrapText="1"/>
    </xf>
    <xf numFmtId="0" fontId="3" fillId="15" borderId="0" xfId="2" applyFont="1" applyFill="1" applyAlignment="1">
      <alignment horizontal="center" vertical="center"/>
    </xf>
    <xf numFmtId="0" fontId="3" fillId="15" borderId="0" xfId="2" applyFont="1" applyFill="1" applyAlignment="1">
      <alignment horizontal="left" vertical="center"/>
    </xf>
    <xf numFmtId="177" fontId="11" fillId="17" borderId="3" xfId="2" quotePrefix="1" applyNumberFormat="1" applyFont="1" applyFill="1" applyBorder="1" applyAlignment="1" applyProtection="1">
      <alignment horizontal="center" vertical="center"/>
    </xf>
    <xf numFmtId="177" fontId="154" fillId="17" borderId="4" xfId="2" applyNumberFormat="1" applyFont="1" applyFill="1" applyBorder="1" applyAlignment="1" applyProtection="1">
      <alignment horizontal="center" vertical="center"/>
      <protection locked="0"/>
    </xf>
    <xf numFmtId="0" fontId="3" fillId="15" borderId="0" xfId="2" quotePrefix="1" applyFont="1" applyFill="1" applyAlignment="1">
      <alignment vertical="center"/>
    </xf>
    <xf numFmtId="0" fontId="11" fillId="0" borderId="0" xfId="2" applyFont="1" applyAlignment="1">
      <alignment horizontal="right" vertical="center"/>
    </xf>
    <xf numFmtId="0" fontId="11" fillId="15" borderId="0" xfId="2" quotePrefix="1" applyFont="1" applyFill="1" applyAlignment="1">
      <alignment vertical="center"/>
    </xf>
    <xf numFmtId="0" fontId="56" fillId="15" borderId="0" xfId="2" applyFont="1" applyFill="1" applyAlignment="1">
      <alignment horizontal="left" vertical="center"/>
    </xf>
    <xf numFmtId="178" fontId="3" fillId="15" borderId="0" xfId="2" applyNumberFormat="1" applyFont="1" applyFill="1" applyAlignment="1">
      <alignment horizontal="center" vertical="center"/>
    </xf>
    <xf numFmtId="178" fontId="3" fillId="15" borderId="0" xfId="2" applyNumberFormat="1" applyFont="1" applyFill="1" applyAlignment="1">
      <alignment horizontal="left" vertical="center"/>
    </xf>
    <xf numFmtId="178" fontId="3" fillId="15" borderId="0" xfId="2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5" fillId="17" borderId="3" xfId="0" applyNumberFormat="1" applyFont="1" applyFill="1" applyBorder="1" applyAlignment="1" applyProtection="1">
      <alignment horizontal="center" vertical="center"/>
    </xf>
    <xf numFmtId="0" fontId="156" fillId="17" borderId="3" xfId="2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2" quotePrefix="1" applyFont="1" applyFill="1" applyAlignment="1">
      <alignment horizontal="right" vertical="center"/>
    </xf>
    <xf numFmtId="0" fontId="11" fillId="0" borderId="0" xfId="2" quotePrefix="1" applyFont="1" applyAlignment="1">
      <alignment horizontal="right" vertical="center"/>
    </xf>
    <xf numFmtId="0" fontId="11" fillId="15" borderId="0" xfId="2" quotePrefix="1" applyFont="1" applyFill="1" applyAlignment="1">
      <alignment horizontal="right" vertical="center"/>
    </xf>
    <xf numFmtId="0" fontId="157" fillId="19" borderId="5" xfId="10" applyFont="1" applyFill="1" applyBorder="1" applyAlignment="1">
      <alignment horizontal="left" vertical="center" wrapText="1"/>
    </xf>
    <xf numFmtId="0" fontId="158" fillId="19" borderId="6" xfId="10" applyFont="1" applyFill="1" applyBorder="1" applyAlignment="1">
      <alignment horizontal="center" vertical="center" wrapText="1"/>
    </xf>
    <xf numFmtId="0" fontId="157" fillId="19" borderId="7" xfId="2" applyFont="1" applyFill="1" applyBorder="1" applyAlignment="1">
      <alignment horizontal="center" vertical="center" wrapText="1"/>
    </xf>
    <xf numFmtId="0" fontId="157" fillId="19" borderId="8" xfId="2" applyFont="1" applyFill="1" applyBorder="1" applyAlignment="1">
      <alignment horizontal="center" vertical="center"/>
    </xf>
    <xf numFmtId="0" fontId="157" fillId="19" borderId="3" xfId="2" applyFont="1" applyFill="1" applyBorder="1" applyAlignment="1">
      <alignment horizontal="center" vertical="center"/>
    </xf>
    <xf numFmtId="0" fontId="57" fillId="0" borderId="9" xfId="10" applyFont="1" applyFill="1" applyBorder="1" applyAlignment="1">
      <alignment horizontal="center" vertical="center" wrapText="1"/>
    </xf>
    <xf numFmtId="0" fontId="58" fillId="20" borderId="10" xfId="2" applyFont="1" applyFill="1" applyBorder="1" applyAlignment="1">
      <alignment horizontal="center" vertical="center" wrapText="1"/>
    </xf>
    <xf numFmtId="0" fontId="3" fillId="18" borderId="0" xfId="2" applyFont="1" applyFill="1" applyBorder="1" applyAlignment="1">
      <alignment vertical="center"/>
    </xf>
    <xf numFmtId="0" fontId="34" fillId="15" borderId="11" xfId="2" applyFont="1" applyFill="1" applyBorder="1" applyAlignment="1">
      <alignment vertical="center"/>
    </xf>
    <xf numFmtId="0" fontId="34" fillId="15" borderId="12" xfId="2" applyFont="1" applyFill="1" applyBorder="1" applyAlignment="1">
      <alignment horizontal="center" vertical="center"/>
    </xf>
    <xf numFmtId="0" fontId="159" fillId="15" borderId="13" xfId="2" applyFont="1" applyFill="1" applyBorder="1" applyAlignment="1">
      <alignment horizontal="left" vertical="center" wrapText="1"/>
    </xf>
    <xf numFmtId="3" fontId="58" fillId="15" borderId="10" xfId="2" quotePrefix="1" applyNumberFormat="1" applyFont="1" applyFill="1" applyBorder="1" applyAlignment="1">
      <alignment horizontal="center" vertical="center"/>
    </xf>
    <xf numFmtId="3" fontId="59" fillId="15" borderId="14" xfId="2" quotePrefix="1" applyNumberFormat="1" applyFont="1" applyFill="1" applyBorder="1" applyAlignment="1">
      <alignment horizontal="center" vertical="center"/>
    </xf>
    <xf numFmtId="3" fontId="59" fillId="15" borderId="15" xfId="2" quotePrefix="1" applyNumberFormat="1" applyFont="1" applyFill="1" applyBorder="1" applyAlignment="1" applyProtection="1">
      <alignment horizontal="center" vertical="center"/>
    </xf>
    <xf numFmtId="3" fontId="60" fillId="15" borderId="13" xfId="2" quotePrefix="1" applyNumberFormat="1" applyFont="1" applyFill="1" applyBorder="1" applyAlignment="1" applyProtection="1">
      <alignment horizontal="center" vertical="center"/>
    </xf>
    <xf numFmtId="179" fontId="61" fillId="8" borderId="11" xfId="10" quotePrefix="1" applyNumberFormat="1" applyFont="1" applyFill="1" applyBorder="1" applyAlignment="1" applyProtection="1">
      <alignment horizontal="right" vertical="center"/>
    </xf>
    <xf numFmtId="0" fontId="61" fillId="8" borderId="16" xfId="10" quotePrefix="1" applyFont="1" applyFill="1" applyBorder="1" applyAlignment="1" applyProtection="1">
      <alignment horizontal="left" vertical="center"/>
    </xf>
    <xf numFmtId="3" fontId="160" fillId="17" borderId="14" xfId="2" applyNumberFormat="1" applyFont="1" applyFill="1" applyBorder="1" applyAlignment="1">
      <alignment horizontal="right" vertical="center"/>
    </xf>
    <xf numFmtId="0" fontId="6" fillId="15" borderId="17" xfId="10" quotePrefix="1" applyFont="1" applyFill="1" applyBorder="1" applyAlignment="1">
      <alignment horizontal="right" vertical="center"/>
    </xf>
    <xf numFmtId="179" fontId="9" fillId="15" borderId="18" xfId="10" quotePrefix="1" applyNumberFormat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horizontal="left" vertical="center" wrapText="1"/>
    </xf>
    <xf numFmtId="3" fontId="12" fillId="15" borderId="20" xfId="2" applyNumberFormat="1" applyFont="1" applyFill="1" applyBorder="1" applyAlignment="1" applyProtection="1">
      <alignment horizontal="right" vertical="center"/>
      <protection locked="0"/>
    </xf>
    <xf numFmtId="3" fontId="12" fillId="15" borderId="18" xfId="2" applyNumberFormat="1" applyFont="1" applyFill="1" applyBorder="1" applyAlignment="1" applyProtection="1">
      <alignment horizontal="right" vertical="center"/>
      <protection locked="0"/>
    </xf>
    <xf numFmtId="186" fontId="161" fillId="21" borderId="21" xfId="2" applyNumberFormat="1" applyFont="1" applyFill="1" applyBorder="1" applyAlignment="1" applyProtection="1">
      <alignment horizontal="center" vertical="center"/>
    </xf>
    <xf numFmtId="0" fontId="11" fillId="18" borderId="0" xfId="2" applyFont="1" applyFill="1" applyAlignment="1">
      <alignment vertical="center"/>
    </xf>
    <xf numFmtId="179" fontId="9" fillId="15" borderId="22" xfId="10" quotePrefix="1" applyNumberFormat="1" applyFont="1" applyFill="1" applyBorder="1" applyAlignment="1">
      <alignment horizontal="right" vertical="center"/>
    </xf>
    <xf numFmtId="0" fontId="3" fillId="15" borderId="23" xfId="10" applyFont="1" applyFill="1" applyBorder="1" applyAlignment="1">
      <alignment horizontal="left" vertical="center" wrapText="1"/>
    </xf>
    <xf numFmtId="3" fontId="12" fillId="15" borderId="24" xfId="2" applyNumberFormat="1" applyFont="1" applyFill="1" applyBorder="1" applyAlignment="1" applyProtection="1">
      <alignment horizontal="right" vertical="center"/>
      <protection locked="0"/>
    </xf>
    <xf numFmtId="3" fontId="12" fillId="15" borderId="22" xfId="2" applyNumberFormat="1" applyFont="1" applyFill="1" applyBorder="1" applyAlignment="1" applyProtection="1">
      <alignment horizontal="right" vertical="center"/>
      <protection locked="0"/>
    </xf>
    <xf numFmtId="186" fontId="161" fillId="21" borderId="25" xfId="2" applyNumberFormat="1" applyFont="1" applyFill="1" applyBorder="1" applyAlignment="1" applyProtection="1">
      <alignment horizontal="center" vertical="center"/>
    </xf>
    <xf numFmtId="0" fontId="3" fillId="15" borderId="26" xfId="10" applyFont="1" applyFill="1" applyBorder="1" applyAlignment="1">
      <alignment horizontal="left" vertical="center" wrapText="1"/>
    </xf>
    <xf numFmtId="179" fontId="9" fillId="15" borderId="27" xfId="10" quotePrefix="1" applyNumberFormat="1" applyFont="1" applyFill="1" applyBorder="1" applyAlignment="1">
      <alignment horizontal="right" vertical="center"/>
    </xf>
    <xf numFmtId="0" fontId="3" fillId="15" borderId="28" xfId="10" applyFont="1" applyFill="1" applyBorder="1" applyAlignment="1">
      <alignment horizontal="left" vertical="center" wrapText="1"/>
    </xf>
    <xf numFmtId="3" fontId="12" fillId="15" borderId="29" xfId="2" applyNumberFormat="1" applyFont="1" applyFill="1" applyBorder="1" applyAlignment="1" applyProtection="1">
      <alignment horizontal="right" vertical="center"/>
      <protection locked="0"/>
    </xf>
    <xf numFmtId="3" fontId="12" fillId="15" borderId="27" xfId="2" applyNumberFormat="1" applyFont="1" applyFill="1" applyBorder="1" applyAlignment="1" applyProtection="1">
      <alignment horizontal="right" vertical="center"/>
      <protection locked="0"/>
    </xf>
    <xf numFmtId="186" fontId="161" fillId="21" borderId="30" xfId="2" applyNumberFormat="1" applyFont="1" applyFill="1" applyBorder="1" applyAlignment="1" applyProtection="1">
      <alignment horizontal="center" vertical="center"/>
    </xf>
    <xf numFmtId="179" fontId="61" fillId="8" borderId="31" xfId="10" quotePrefix="1" applyNumberFormat="1" applyFont="1" applyFill="1" applyBorder="1" applyAlignment="1" applyProtection="1">
      <alignment horizontal="right" vertical="center"/>
    </xf>
    <xf numFmtId="3" fontId="160" fillId="17" borderId="8" xfId="2" applyNumberFormat="1" applyFont="1" applyFill="1" applyBorder="1" applyAlignment="1">
      <alignment horizontal="right" vertical="center"/>
    </xf>
    <xf numFmtId="3" fontId="160" fillId="17" borderId="3" xfId="2" applyNumberFormat="1" applyFont="1" applyFill="1" applyBorder="1" applyAlignment="1" applyProtection="1">
      <alignment horizontal="right" vertical="center"/>
    </xf>
    <xf numFmtId="3" fontId="160" fillId="17" borderId="9" xfId="2" applyNumberFormat="1" applyFont="1" applyFill="1" applyBorder="1" applyAlignment="1" applyProtection="1">
      <alignment horizontal="right" vertical="center"/>
    </xf>
    <xf numFmtId="0" fontId="3" fillId="15" borderId="17" xfId="10" applyFont="1" applyFill="1" applyBorder="1" applyAlignment="1">
      <alignment horizontal="right" vertical="center"/>
    </xf>
    <xf numFmtId="0" fontId="3" fillId="15" borderId="32" xfId="10" applyFont="1" applyFill="1" applyBorder="1" applyAlignment="1">
      <alignment horizontal="left" vertical="center" wrapText="1"/>
    </xf>
    <xf numFmtId="3" fontId="12" fillId="15" borderId="33" xfId="2" applyNumberFormat="1" applyFont="1" applyFill="1" applyBorder="1" applyAlignment="1" applyProtection="1">
      <alignment horizontal="right" vertical="center"/>
      <protection locked="0"/>
    </xf>
    <xf numFmtId="3" fontId="12" fillId="15" borderId="34" xfId="2" applyNumberFormat="1" applyFont="1" applyFill="1" applyBorder="1" applyAlignment="1" applyProtection="1">
      <alignment horizontal="right" vertical="center"/>
      <protection locked="0"/>
    </xf>
    <xf numFmtId="186" fontId="161" fillId="21" borderId="35" xfId="2" applyNumberFormat="1" applyFont="1" applyFill="1" applyBorder="1" applyAlignment="1" applyProtection="1">
      <alignment horizontal="center" vertical="center"/>
    </xf>
    <xf numFmtId="0" fontId="3" fillId="15" borderId="36" xfId="10" applyFont="1" applyFill="1" applyBorder="1" applyAlignment="1">
      <alignment horizontal="left" wrapText="1"/>
    </xf>
    <xf numFmtId="0" fontId="3" fillId="15" borderId="26" xfId="10" applyFont="1" applyFill="1" applyBorder="1" applyAlignment="1">
      <alignment horizontal="left" wrapText="1"/>
    </xf>
    <xf numFmtId="0" fontId="12" fillId="15" borderId="26" xfId="10" applyFont="1" applyFill="1" applyBorder="1" applyAlignment="1">
      <alignment horizontal="left" wrapText="1"/>
    </xf>
    <xf numFmtId="179" fontId="9" fillId="15" borderId="34" xfId="10" quotePrefix="1" applyNumberFormat="1" applyFont="1" applyFill="1" applyBorder="1" applyAlignment="1">
      <alignment horizontal="right" vertical="center"/>
    </xf>
    <xf numFmtId="0" fontId="3" fillId="15" borderId="37" xfId="10" applyFont="1" applyFill="1" applyBorder="1" applyAlignment="1">
      <alignment horizontal="left" wrapText="1"/>
    </xf>
    <xf numFmtId="179" fontId="6" fillId="15" borderId="17" xfId="10" quotePrefix="1" applyNumberFormat="1" applyFont="1" applyFill="1" applyBorder="1" applyAlignment="1">
      <alignment horizontal="right" vertical="center"/>
    </xf>
    <xf numFmtId="0" fontId="3" fillId="15" borderId="38" xfId="10" applyFont="1" applyFill="1" applyBorder="1" applyAlignment="1">
      <alignment horizontal="left" vertical="center" wrapText="1"/>
    </xf>
    <xf numFmtId="0" fontId="61" fillId="8" borderId="4" xfId="10" quotePrefix="1" applyFont="1" applyFill="1" applyBorder="1" applyAlignment="1" applyProtection="1">
      <alignment horizontal="left" vertical="center"/>
    </xf>
    <xf numFmtId="0" fontId="3" fillId="15" borderId="23" xfId="10" applyFont="1" applyFill="1" applyBorder="1" applyAlignment="1">
      <alignment vertical="center" wrapText="1"/>
    </xf>
    <xf numFmtId="0" fontId="3" fillId="15" borderId="38" xfId="10" applyFont="1" applyFill="1" applyBorder="1" applyAlignment="1">
      <alignment vertical="center" wrapText="1"/>
    </xf>
    <xf numFmtId="0" fontId="3" fillId="15" borderId="32" xfId="10" applyFont="1" applyFill="1" applyBorder="1" applyAlignment="1">
      <alignment vertical="center" wrapText="1"/>
    </xf>
    <xf numFmtId="0" fontId="8" fillId="15" borderId="19" xfId="10" applyFont="1" applyFill="1" applyBorder="1" applyAlignment="1">
      <alignment horizontal="left" vertical="center" wrapText="1"/>
    </xf>
    <xf numFmtId="0" fontId="8" fillId="15" borderId="32" xfId="10" applyFont="1" applyFill="1" applyBorder="1" applyAlignment="1">
      <alignment vertical="center" wrapText="1"/>
    </xf>
    <xf numFmtId="3" fontId="160" fillId="17" borderId="8" xfId="2" applyNumberFormat="1" applyFont="1" applyFill="1" applyBorder="1" applyAlignment="1" applyProtection="1">
      <alignment horizontal="right" vertical="center"/>
      <protection locked="0"/>
    </xf>
    <xf numFmtId="3" fontId="160" fillId="17" borderId="3" xfId="2" applyNumberFormat="1" applyFont="1" applyFill="1" applyBorder="1" applyAlignment="1" applyProtection="1">
      <alignment horizontal="right" vertical="center"/>
      <protection locked="0"/>
    </xf>
    <xf numFmtId="0" fontId="6" fillId="15" borderId="0" xfId="10" applyFont="1" applyFill="1" applyBorder="1" applyAlignment="1">
      <alignment horizontal="right" vertical="center"/>
    </xf>
    <xf numFmtId="0" fontId="8" fillId="15" borderId="23" xfId="10" applyFont="1" applyFill="1" applyBorder="1" applyAlignment="1">
      <alignment vertical="center" wrapText="1"/>
    </xf>
    <xf numFmtId="0" fontId="6" fillId="15" borderId="0" xfId="10" quotePrefix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horizontal="left"/>
    </xf>
    <xf numFmtId="0" fontId="3" fillId="15" borderId="32" xfId="10" applyFont="1" applyFill="1" applyBorder="1" applyAlignment="1">
      <alignment horizontal="left"/>
    </xf>
    <xf numFmtId="0" fontId="6" fillId="15" borderId="17" xfId="10" applyFont="1" applyFill="1" applyBorder="1" applyAlignment="1">
      <alignment horizontal="right" vertical="center"/>
    </xf>
    <xf numFmtId="0" fontId="12" fillId="15" borderId="23" xfId="10" applyFont="1" applyFill="1" applyBorder="1" applyAlignment="1">
      <alignment horizontal="left" vertical="center" wrapText="1"/>
    </xf>
    <xf numFmtId="0" fontId="8" fillId="15" borderId="32" xfId="10" applyFont="1" applyFill="1" applyBorder="1" applyAlignment="1">
      <alignment horizontal="left" vertical="center" wrapText="1"/>
    </xf>
    <xf numFmtId="0" fontId="8" fillId="15" borderId="39" xfId="10" applyFont="1" applyFill="1" applyBorder="1" applyAlignment="1">
      <alignment vertical="center" wrapText="1"/>
    </xf>
    <xf numFmtId="0" fontId="3" fillId="15" borderId="19" xfId="10" applyFont="1" applyFill="1" applyBorder="1"/>
    <xf numFmtId="0" fontId="3" fillId="15" borderId="23" xfId="10" applyFont="1" applyFill="1" applyBorder="1"/>
    <xf numFmtId="0" fontId="3" fillId="15" borderId="32" xfId="10" applyFont="1" applyFill="1" applyBorder="1"/>
    <xf numFmtId="0" fontId="13" fillId="15" borderId="19" xfId="10" applyFont="1" applyFill="1" applyBorder="1" applyAlignment="1">
      <alignment horizontal="left" vertical="center" wrapText="1"/>
    </xf>
    <xf numFmtId="0" fontId="13" fillId="15" borderId="38" xfId="10" applyFont="1" applyFill="1" applyBorder="1" applyAlignment="1">
      <alignment horizontal="left" vertical="center" wrapText="1"/>
    </xf>
    <xf numFmtId="0" fontId="12" fillId="15" borderId="19" xfId="10" applyFont="1" applyFill="1" applyBorder="1" applyAlignment="1">
      <alignment horizontal="left" vertical="center" wrapText="1"/>
    </xf>
    <xf numFmtId="0" fontId="12" fillId="15" borderId="32" xfId="10" applyFont="1" applyFill="1" applyBorder="1" applyAlignment="1">
      <alignment vertical="center" wrapText="1"/>
    </xf>
    <xf numFmtId="0" fontId="6" fillId="15" borderId="11" xfId="10" quotePrefix="1" applyFont="1" applyFill="1" applyBorder="1" applyAlignment="1">
      <alignment horizontal="right" vertical="center"/>
    </xf>
    <xf numFmtId="0" fontId="162" fillId="19" borderId="40" xfId="10" quotePrefix="1" applyFont="1" applyFill="1" applyBorder="1" applyAlignment="1" applyProtection="1">
      <alignment horizontal="right" vertical="center"/>
    </xf>
    <xf numFmtId="0" fontId="156" fillId="19" borderId="41" xfId="10" applyFont="1" applyFill="1" applyBorder="1" applyAlignment="1" applyProtection="1">
      <alignment horizontal="right" vertical="center"/>
    </xf>
    <xf numFmtId="0" fontId="157" fillId="19" borderId="42" xfId="2" applyFont="1" applyFill="1" applyBorder="1" applyAlignment="1" applyProtection="1">
      <alignment horizontal="center" vertical="center" wrapText="1"/>
    </xf>
    <xf numFmtId="3" fontId="11" fillId="19" borderId="43" xfId="2" applyNumberFormat="1" applyFont="1" applyFill="1" applyBorder="1" applyAlignment="1" applyProtection="1">
      <alignment horizontal="right" vertical="center"/>
    </xf>
    <xf numFmtId="3" fontId="12" fillId="19" borderId="44" xfId="2" applyNumberFormat="1" applyFont="1" applyFill="1" applyBorder="1" applyAlignment="1" applyProtection="1">
      <alignment horizontal="right" vertical="center"/>
    </xf>
    <xf numFmtId="3" fontId="12" fillId="19" borderId="45" xfId="2" applyNumberFormat="1" applyFont="1" applyFill="1" applyBorder="1" applyAlignment="1" applyProtection="1">
      <alignment horizontal="right" vertical="center"/>
    </xf>
    <xf numFmtId="3" fontId="12" fillId="19" borderId="46" xfId="2" applyNumberFormat="1" applyFont="1" applyFill="1" applyBorder="1" applyAlignment="1" applyProtection="1">
      <alignment horizontal="right" vertical="center"/>
    </xf>
    <xf numFmtId="0" fontId="6" fillId="15" borderId="0" xfId="10" quotePrefix="1" applyFont="1" applyFill="1" applyBorder="1" applyAlignment="1" applyProtection="1">
      <alignment horizontal="right" vertical="center"/>
    </xf>
    <xf numFmtId="179" fontId="9" fillId="15" borderId="0" xfId="10" quotePrefix="1" applyNumberFormat="1" applyFont="1" applyFill="1" applyBorder="1" applyAlignment="1" applyProtection="1">
      <alignment horizontal="center" vertical="center"/>
    </xf>
    <xf numFmtId="0" fontId="3" fillId="15" borderId="0" xfId="10" applyFont="1" applyFill="1" applyBorder="1" applyAlignment="1" applyProtection="1">
      <alignment horizontal="left" vertical="center" wrapText="1"/>
    </xf>
    <xf numFmtId="3" fontId="6" fillId="15" borderId="0" xfId="2" applyNumberFormat="1" applyFont="1" applyFill="1" applyBorder="1" applyAlignment="1" applyProtection="1">
      <alignment horizontal="right" vertical="center"/>
    </xf>
    <xf numFmtId="3" fontId="3" fillId="15" borderId="0" xfId="2" applyNumberFormat="1" applyFont="1" applyFill="1" applyBorder="1" applyAlignment="1" applyProtection="1">
      <alignment horizontal="right" vertical="center"/>
    </xf>
    <xf numFmtId="0" fontId="3" fillId="18" borderId="0" xfId="2" applyFont="1" applyFill="1" applyAlignment="1" applyProtection="1">
      <alignment vertical="center"/>
    </xf>
    <xf numFmtId="0" fontId="3" fillId="18" borderId="0" xfId="2" applyFont="1" applyFill="1" applyAlignment="1" applyProtection="1">
      <alignment vertical="center" wrapText="1"/>
    </xf>
    <xf numFmtId="3" fontId="6" fillId="18" borderId="0" xfId="2" applyNumberFormat="1" applyFont="1" applyFill="1" applyAlignment="1" applyProtection="1">
      <alignment horizontal="right" vertical="center"/>
    </xf>
    <xf numFmtId="3" fontId="3" fillId="18" borderId="0" xfId="2" applyNumberFormat="1" applyFont="1" applyFill="1" applyAlignment="1" applyProtection="1">
      <alignment horizontal="right" vertical="center"/>
    </xf>
    <xf numFmtId="3" fontId="3" fillId="15" borderId="0" xfId="2" applyNumberFormat="1" applyFont="1" applyFill="1" applyAlignment="1">
      <alignment horizontal="right" vertical="center"/>
    </xf>
    <xf numFmtId="0" fontId="163" fillId="22" borderId="0" xfId="2" applyFont="1" applyFill="1" applyAlignment="1">
      <alignment horizontal="left" vertical="center"/>
    </xf>
    <xf numFmtId="3" fontId="11" fillId="15" borderId="0" xfId="2" applyNumberFormat="1" applyFont="1" applyFill="1" applyAlignment="1">
      <alignment horizontal="center" vertical="center"/>
    </xf>
    <xf numFmtId="177" fontId="154" fillId="17" borderId="4" xfId="2" applyNumberFormat="1" applyFont="1" applyFill="1" applyBorder="1" applyAlignment="1" applyProtection="1">
      <alignment horizontal="center" vertical="center"/>
    </xf>
    <xf numFmtId="0" fontId="3" fillId="15" borderId="0" xfId="2" quotePrefix="1" applyFont="1" applyFill="1" applyAlignment="1" applyProtection="1">
      <alignment vertical="center"/>
    </xf>
    <xf numFmtId="0" fontId="3" fillId="15" borderId="0" xfId="2" applyFont="1" applyFill="1" applyAlignment="1" applyProtection="1">
      <alignment vertical="center"/>
    </xf>
    <xf numFmtId="0" fontId="3" fillId="15" borderId="0" xfId="2" applyFont="1" applyFill="1" applyAlignment="1" applyProtection="1">
      <alignment vertical="center" wrapText="1"/>
    </xf>
    <xf numFmtId="0" fontId="3" fillId="15" borderId="0" xfId="2" applyFont="1" applyFill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184" fontId="155" fillId="19" borderId="3" xfId="2" applyNumberFormat="1" applyFont="1" applyFill="1" applyBorder="1" applyAlignment="1" applyProtection="1">
      <alignment horizontal="center" vertical="center"/>
    </xf>
    <xf numFmtId="0" fontId="11" fillId="15" borderId="0" xfId="2" quotePrefix="1" applyFont="1" applyFill="1" applyAlignment="1" applyProtection="1">
      <alignment vertical="center"/>
    </xf>
    <xf numFmtId="0" fontId="56" fillId="15" borderId="0" xfId="2" applyFont="1" applyFill="1" applyAlignment="1" applyProtection="1">
      <alignment horizontal="left" vertical="center"/>
    </xf>
    <xf numFmtId="0" fontId="3" fillId="15" borderId="0" xfId="2" applyFont="1" applyFill="1" applyAlignment="1" applyProtection="1">
      <alignment horizontal="left" vertical="center"/>
    </xf>
    <xf numFmtId="0" fontId="6" fillId="0" borderId="0" xfId="10" quotePrefix="1" applyFont="1" applyFill="1" applyBorder="1" applyAlignment="1" applyProtection="1">
      <alignment horizontal="right" vertical="center"/>
    </xf>
    <xf numFmtId="3" fontId="3" fillId="15" borderId="0" xfId="2" applyNumberFormat="1" applyFont="1" applyFill="1" applyAlignment="1" applyProtection="1">
      <alignment horizontal="right" vertical="center"/>
    </xf>
    <xf numFmtId="49" fontId="155" fillId="17" borderId="3" xfId="0" applyNumberFormat="1" applyFont="1" applyFill="1" applyBorder="1" applyAlignment="1" applyProtection="1">
      <alignment horizontal="center" vertical="center"/>
    </xf>
    <xf numFmtId="3" fontId="3" fillId="15" borderId="0" xfId="2" applyNumberFormat="1" applyFont="1" applyFill="1" applyBorder="1" applyAlignment="1" applyProtection="1">
      <alignment horizontal="right" vertical="center"/>
      <protection locked="0"/>
    </xf>
    <xf numFmtId="0" fontId="3" fillId="15" borderId="47" xfId="2" applyFont="1" applyFill="1" applyBorder="1" applyAlignment="1" applyProtection="1">
      <alignment vertical="center"/>
    </xf>
    <xf numFmtId="0" fontId="3" fillId="15" borderId="47" xfId="2" applyFont="1" applyFill="1" applyBorder="1" applyAlignment="1" applyProtection="1">
      <alignment vertical="center" wrapText="1"/>
    </xf>
    <xf numFmtId="3" fontId="6" fillId="15" borderId="0" xfId="2" applyNumberFormat="1" applyFont="1" applyFill="1" applyAlignment="1" applyProtection="1">
      <alignment horizontal="right" vertical="center"/>
    </xf>
    <xf numFmtId="0" fontId="6" fillId="15" borderId="0" xfId="2" quotePrefix="1" applyFont="1" applyFill="1" applyAlignment="1" applyProtection="1">
      <alignment horizontal="right" vertical="center"/>
    </xf>
    <xf numFmtId="3" fontId="3" fillId="15" borderId="0" xfId="2" quotePrefix="1" applyNumberFormat="1" applyFont="1" applyFill="1" applyAlignment="1">
      <alignment horizontal="right" vertical="center"/>
    </xf>
    <xf numFmtId="3" fontId="11" fillId="0" borderId="0" xfId="2" quotePrefix="1" applyNumberFormat="1" applyFont="1" applyAlignment="1">
      <alignment horizontal="right" vertical="center"/>
    </xf>
    <xf numFmtId="3" fontId="11" fillId="15" borderId="0" xfId="2" quotePrefix="1" applyNumberFormat="1" applyFont="1" applyFill="1" applyAlignment="1">
      <alignment horizontal="right" vertical="center"/>
    </xf>
    <xf numFmtId="0" fontId="164" fillId="23" borderId="5" xfId="2" applyFont="1" applyFill="1" applyBorder="1" applyAlignment="1" applyProtection="1">
      <alignment vertical="center"/>
    </xf>
    <xf numFmtId="0" fontId="164" fillId="23" borderId="6" xfId="2" applyFont="1" applyFill="1" applyBorder="1" applyAlignment="1" applyProtection="1">
      <alignment horizontal="center" vertical="center"/>
    </xf>
    <xf numFmtId="0" fontId="165" fillId="23" borderId="7" xfId="2" applyFont="1" applyFill="1" applyBorder="1" applyAlignment="1" applyProtection="1">
      <alignment horizontal="center" vertical="center" wrapText="1"/>
    </xf>
    <xf numFmtId="0" fontId="166" fillId="23" borderId="11" xfId="2" applyFont="1" applyFill="1" applyBorder="1" applyAlignment="1" applyProtection="1">
      <alignment horizontal="center" vertical="center"/>
    </xf>
    <xf numFmtId="0" fontId="166" fillId="23" borderId="15" xfId="2" applyFont="1" applyFill="1" applyBorder="1" applyAlignment="1" applyProtection="1">
      <alignment horizontal="center" vertical="center"/>
    </xf>
    <xf numFmtId="0" fontId="14" fillId="0" borderId="48" xfId="10" applyFont="1" applyFill="1" applyBorder="1" applyAlignment="1" applyProtection="1">
      <alignment horizontal="center" vertical="center" wrapText="1"/>
    </xf>
    <xf numFmtId="1" fontId="167" fillId="24" borderId="8" xfId="2" applyNumberFormat="1" applyFont="1" applyFill="1" applyBorder="1" applyAlignment="1" applyProtection="1">
      <alignment horizontal="center" vertical="center" wrapText="1"/>
    </xf>
    <xf numFmtId="1" fontId="167" fillId="24" borderId="3" xfId="2" applyNumberFormat="1" applyFont="1" applyFill="1" applyBorder="1" applyAlignment="1" applyProtection="1">
      <alignment horizontal="center" vertical="center" wrapText="1"/>
    </xf>
    <xf numFmtId="1" fontId="167" fillId="24" borderId="9" xfId="2" applyNumberFormat="1" applyFont="1" applyFill="1" applyBorder="1" applyAlignment="1" applyProtection="1">
      <alignment horizontal="center" vertical="center" wrapText="1"/>
    </xf>
    <xf numFmtId="0" fontId="168" fillId="23" borderId="10" xfId="2" applyFont="1" applyFill="1" applyBorder="1" applyAlignment="1" applyProtection="1">
      <alignment horizontal="center" vertical="center" wrapText="1"/>
    </xf>
    <xf numFmtId="0" fontId="62" fillId="22" borderId="0" xfId="2" applyFont="1" applyFill="1" applyAlignment="1">
      <alignment horizontal="left" vertical="center"/>
    </xf>
    <xf numFmtId="0" fontId="3" fillId="15" borderId="49" xfId="2" applyFont="1" applyFill="1" applyBorder="1" applyAlignment="1" applyProtection="1">
      <alignment horizontal="left" vertical="center"/>
    </xf>
    <xf numFmtId="0" fontId="3" fillId="15" borderId="50" xfId="2" applyFont="1" applyFill="1" applyBorder="1" applyAlignment="1" applyProtection="1">
      <alignment horizontal="center" vertical="center"/>
    </xf>
    <xf numFmtId="0" fontId="169" fillId="15" borderId="9" xfId="2" applyFont="1" applyFill="1" applyBorder="1" applyAlignment="1" applyProtection="1">
      <alignment horizontal="left" vertical="center" wrapText="1"/>
    </xf>
    <xf numFmtId="3" fontId="44" fillId="15" borderId="8" xfId="2" quotePrefix="1" applyNumberFormat="1" applyFont="1" applyFill="1" applyBorder="1" applyAlignment="1" applyProtection="1">
      <alignment horizontal="center" vertical="center"/>
    </xf>
    <xf numFmtId="3" fontId="44" fillId="15" borderId="3" xfId="2" quotePrefix="1" applyNumberFormat="1" applyFont="1" applyFill="1" applyBorder="1" applyAlignment="1" applyProtection="1">
      <alignment horizontal="center" vertical="center"/>
    </xf>
    <xf numFmtId="3" fontId="44" fillId="15" borderId="9" xfId="2" quotePrefix="1" applyNumberFormat="1" applyFont="1" applyFill="1" applyBorder="1" applyAlignment="1" applyProtection="1">
      <alignment horizontal="center" vertical="center"/>
    </xf>
    <xf numFmtId="3" fontId="29" fillId="15" borderId="10" xfId="2" quotePrefix="1" applyNumberFormat="1" applyFont="1" applyFill="1" applyBorder="1" applyAlignment="1" applyProtection="1">
      <alignment horizontal="center" vertical="center"/>
    </xf>
    <xf numFmtId="0" fontId="3" fillId="15" borderId="17" xfId="2" applyFont="1" applyFill="1" applyBorder="1" applyAlignment="1" applyProtection="1">
      <alignment horizontal="center" vertical="center" wrapText="1"/>
    </xf>
    <xf numFmtId="0" fontId="3" fillId="15" borderId="0" xfId="2" applyFont="1" applyFill="1" applyBorder="1" applyAlignment="1" applyProtection="1">
      <alignment horizontal="center" vertical="center" wrapText="1"/>
    </xf>
    <xf numFmtId="0" fontId="3" fillId="15" borderId="50" xfId="2" applyFont="1" applyFill="1" applyBorder="1" applyAlignment="1" applyProtection="1">
      <alignment horizontal="center" vertical="center" wrapText="1"/>
    </xf>
    <xf numFmtId="3" fontId="6" fillId="15" borderId="50" xfId="2" applyNumberFormat="1" applyFont="1" applyFill="1" applyBorder="1" applyAlignment="1" applyProtection="1">
      <alignment horizontal="right" vertical="center"/>
    </xf>
    <xf numFmtId="3" fontId="3" fillId="15" borderId="50" xfId="2" applyNumberFormat="1" applyFont="1" applyFill="1" applyBorder="1" applyAlignment="1" applyProtection="1">
      <alignment horizontal="right" vertical="center"/>
    </xf>
    <xf numFmtId="3" fontId="3" fillId="15" borderId="51" xfId="2" applyNumberFormat="1" applyFont="1" applyFill="1" applyBorder="1" applyAlignment="1" applyProtection="1">
      <alignment horizontal="right" vertical="center"/>
    </xf>
    <xf numFmtId="3" fontId="6" fillId="15" borderId="52" xfId="2" applyNumberFormat="1" applyFont="1" applyFill="1" applyBorder="1" applyAlignment="1" applyProtection="1">
      <alignment horizontal="right" vertical="center"/>
    </xf>
    <xf numFmtId="179" fontId="170" fillId="24" borderId="31" xfId="10" quotePrefix="1" applyNumberFormat="1" applyFont="1" applyFill="1" applyBorder="1" applyAlignment="1" applyProtection="1">
      <alignment horizontal="right" vertical="center"/>
    </xf>
    <xf numFmtId="3" fontId="167" fillId="24" borderId="52" xfId="2" applyNumberFormat="1" applyFont="1" applyFill="1" applyBorder="1" applyAlignment="1" applyProtection="1">
      <alignment horizontal="right" vertical="center"/>
    </xf>
    <xf numFmtId="3" fontId="169" fillId="24" borderId="8" xfId="2" applyNumberFormat="1" applyFont="1" applyFill="1" applyBorder="1" applyAlignment="1" applyProtection="1">
      <alignment horizontal="right" vertical="center"/>
    </xf>
    <xf numFmtId="3" fontId="169" fillId="24" borderId="3" xfId="2" applyNumberFormat="1" applyFont="1" applyFill="1" applyBorder="1" applyAlignment="1" applyProtection="1">
      <alignment horizontal="right" vertical="center"/>
    </xf>
    <xf numFmtId="3" fontId="169" fillId="24" borderId="9" xfId="2" applyNumberFormat="1" applyFont="1" applyFill="1" applyBorder="1" applyAlignment="1" applyProtection="1">
      <alignment horizontal="right" vertical="center"/>
    </xf>
    <xf numFmtId="0" fontId="171" fillId="22" borderId="0" xfId="2" applyFont="1" applyFill="1" applyAlignment="1">
      <alignment horizontal="left" vertical="center"/>
    </xf>
    <xf numFmtId="0" fontId="3" fillId="15" borderId="17" xfId="10" applyFont="1" applyFill="1" applyBorder="1" applyAlignment="1" applyProtection="1">
      <alignment horizontal="right" vertical="center"/>
    </xf>
    <xf numFmtId="179" fontId="9" fillId="15" borderId="18" xfId="10" quotePrefix="1" applyNumberFormat="1" applyFont="1" applyFill="1" applyBorder="1" applyAlignment="1" applyProtection="1">
      <alignment horizontal="right" vertical="center"/>
    </xf>
    <xf numFmtId="0" fontId="3" fillId="15" borderId="19" xfId="10" applyFont="1" applyFill="1" applyBorder="1" applyAlignment="1" applyProtection="1">
      <alignment horizontal="left" vertical="center" wrapText="1"/>
    </xf>
    <xf numFmtId="3" fontId="6" fillId="15" borderId="53" xfId="2" applyNumberFormat="1" applyFont="1" applyFill="1" applyBorder="1" applyAlignment="1" applyProtection="1">
      <alignment horizontal="right" vertical="center"/>
    </xf>
    <xf numFmtId="3" fontId="12" fillId="15" borderId="20" xfId="2" applyNumberFormat="1" applyFont="1" applyFill="1" applyBorder="1" applyAlignment="1" applyProtection="1">
      <alignment horizontal="right" vertical="center"/>
    </xf>
    <xf numFmtId="3" fontId="12" fillId="15" borderId="18" xfId="2" applyNumberFormat="1" applyFont="1" applyFill="1" applyBorder="1" applyAlignment="1" applyProtection="1">
      <alignment horizontal="right" vertical="center"/>
    </xf>
    <xf numFmtId="3" fontId="12" fillId="15" borderId="21" xfId="2" applyNumberFormat="1" applyFont="1" applyFill="1" applyBorder="1" applyAlignment="1" applyProtection="1">
      <alignment horizontal="right" vertical="center"/>
    </xf>
    <xf numFmtId="179" fontId="9" fillId="15" borderId="34" xfId="10" quotePrefix="1" applyNumberFormat="1" applyFont="1" applyFill="1" applyBorder="1" applyAlignment="1" applyProtection="1">
      <alignment horizontal="right" vertical="center"/>
    </xf>
    <xf numFmtId="0" fontId="3" fillId="15" borderId="32" xfId="10" applyFont="1" applyFill="1" applyBorder="1" applyAlignment="1" applyProtection="1">
      <alignment horizontal="left" vertical="center" wrapText="1"/>
    </xf>
    <xf numFmtId="3" fontId="6" fillId="15" borderId="54" xfId="2" applyNumberFormat="1" applyFont="1" applyFill="1" applyBorder="1" applyAlignment="1" applyProtection="1">
      <alignment horizontal="right" vertical="center"/>
    </xf>
    <xf numFmtId="3" fontId="12" fillId="15" borderId="33" xfId="2" applyNumberFormat="1" applyFont="1" applyFill="1" applyBorder="1" applyAlignment="1" applyProtection="1">
      <alignment horizontal="right" vertical="center"/>
    </xf>
    <xf numFmtId="3" fontId="12" fillId="15" borderId="34" xfId="2" applyNumberFormat="1" applyFont="1" applyFill="1" applyBorder="1" applyAlignment="1" applyProtection="1">
      <alignment horizontal="right" vertical="center"/>
    </xf>
    <xf numFmtId="3" fontId="12" fillId="15" borderId="35" xfId="2" applyNumberFormat="1" applyFont="1" applyFill="1" applyBorder="1" applyAlignment="1" applyProtection="1">
      <alignment horizontal="right" vertical="center"/>
    </xf>
    <xf numFmtId="179" fontId="6" fillId="15" borderId="17" xfId="10" quotePrefix="1" applyNumberFormat="1" applyFont="1" applyFill="1" applyBorder="1" applyAlignment="1" applyProtection="1">
      <alignment horizontal="right" vertical="center"/>
    </xf>
    <xf numFmtId="0" fontId="6" fillId="15" borderId="17" xfId="10" quotePrefix="1" applyFont="1" applyFill="1" applyBorder="1" applyAlignment="1" applyProtection="1">
      <alignment horizontal="right" vertical="center"/>
    </xf>
    <xf numFmtId="179" fontId="9" fillId="15" borderId="22" xfId="10" quotePrefix="1" applyNumberFormat="1" applyFont="1" applyFill="1" applyBorder="1" applyAlignment="1" applyProtection="1">
      <alignment horizontal="right" vertical="center"/>
    </xf>
    <xf numFmtId="0" fontId="3" fillId="15" borderId="23" xfId="10" applyFont="1" applyFill="1" applyBorder="1" applyAlignment="1" applyProtection="1">
      <alignment vertical="center" wrapText="1"/>
    </xf>
    <xf numFmtId="3" fontId="6" fillId="15" borderId="55" xfId="2" applyNumberFormat="1" applyFont="1" applyFill="1" applyBorder="1" applyAlignment="1" applyProtection="1">
      <alignment horizontal="right" vertical="center"/>
    </xf>
    <xf numFmtId="3" fontId="12" fillId="15" borderId="24" xfId="2" applyNumberFormat="1" applyFont="1" applyFill="1" applyBorder="1" applyAlignment="1" applyProtection="1">
      <alignment horizontal="right" vertical="center"/>
    </xf>
    <xf numFmtId="3" fontId="12" fillId="15" borderId="22" xfId="2" applyNumberFormat="1" applyFont="1" applyFill="1" applyBorder="1" applyAlignment="1" applyProtection="1">
      <alignment horizontal="right" vertical="center"/>
    </xf>
    <xf numFmtId="3" fontId="12" fillId="15" borderId="25" xfId="2" applyNumberFormat="1" applyFont="1" applyFill="1" applyBorder="1" applyAlignment="1" applyProtection="1">
      <alignment horizontal="right" vertical="center"/>
    </xf>
    <xf numFmtId="0" fontId="6" fillId="15" borderId="17" xfId="10" applyFont="1" applyFill="1" applyBorder="1" applyAlignment="1" applyProtection="1">
      <alignment horizontal="right" vertical="center"/>
    </xf>
    <xf numFmtId="0" fontId="8" fillId="15" borderId="23" xfId="10" applyFont="1" applyFill="1" applyBorder="1" applyAlignment="1" applyProtection="1">
      <alignment horizontal="left" vertical="center" wrapText="1"/>
    </xf>
    <xf numFmtId="0" fontId="8" fillId="15" borderId="32" xfId="10" applyFont="1" applyFill="1" applyBorder="1" applyAlignment="1" applyProtection="1">
      <alignment vertical="center" wrapText="1"/>
    </xf>
    <xf numFmtId="179" fontId="15" fillId="15" borderId="18" xfId="10" quotePrefix="1" applyNumberFormat="1" applyFont="1" applyFill="1" applyBorder="1" applyAlignment="1" applyProtection="1">
      <alignment horizontal="right"/>
    </xf>
    <xf numFmtId="0" fontId="16" fillId="15" borderId="19" xfId="10" applyFont="1" applyFill="1" applyBorder="1" applyAlignment="1" applyProtection="1">
      <alignment wrapText="1"/>
    </xf>
    <xf numFmtId="179" fontId="15" fillId="15" borderId="22" xfId="10" quotePrefix="1" applyNumberFormat="1" applyFont="1" applyFill="1" applyBorder="1" applyAlignment="1" applyProtection="1">
      <alignment horizontal="right"/>
    </xf>
    <xf numFmtId="0" fontId="16" fillId="15" borderId="23" xfId="10" applyFont="1" applyFill="1" applyBorder="1" applyAlignment="1" applyProtection="1">
      <alignment wrapText="1"/>
    </xf>
    <xf numFmtId="179" fontId="6" fillId="15" borderId="56" xfId="10" quotePrefix="1" applyNumberFormat="1" applyFont="1" applyFill="1" applyBorder="1" applyAlignment="1" applyProtection="1">
      <alignment horizontal="right" vertical="center"/>
    </xf>
    <xf numFmtId="0" fontId="17" fillId="15" borderId="23" xfId="10" applyFont="1" applyFill="1" applyBorder="1" applyAlignment="1" applyProtection="1">
      <alignment wrapText="1"/>
    </xf>
    <xf numFmtId="179" fontId="15" fillId="15" borderId="34" xfId="10" quotePrefix="1" applyNumberFormat="1" applyFont="1" applyFill="1" applyBorder="1" applyAlignment="1" applyProtection="1">
      <alignment horizontal="right" vertical="center"/>
    </xf>
    <xf numFmtId="0" fontId="16" fillId="15" borderId="32" xfId="10" applyFont="1" applyFill="1" applyBorder="1" applyAlignment="1" applyProtection="1">
      <alignment wrapText="1"/>
    </xf>
    <xf numFmtId="3" fontId="170" fillId="24" borderId="52" xfId="2" applyNumberFormat="1" applyFont="1" applyFill="1" applyBorder="1" applyAlignment="1" applyProtection="1">
      <alignment horizontal="right" vertical="center"/>
    </xf>
    <xf numFmtId="0" fontId="3" fillId="15" borderId="19" xfId="10" applyFont="1" applyFill="1" applyBorder="1" applyAlignment="1" applyProtection="1">
      <alignment vertical="center" wrapText="1"/>
    </xf>
    <xf numFmtId="179" fontId="9" fillId="15" borderId="27" xfId="10" quotePrefix="1" applyNumberFormat="1" applyFont="1" applyFill="1" applyBorder="1" applyAlignment="1" applyProtection="1">
      <alignment horizontal="right" vertical="center"/>
    </xf>
    <xf numFmtId="0" fontId="3" fillId="15" borderId="38" xfId="10" applyFont="1" applyFill="1" applyBorder="1" applyAlignment="1" applyProtection="1">
      <alignment vertical="center" wrapText="1"/>
    </xf>
    <xf numFmtId="3" fontId="6" fillId="15" borderId="57" xfId="2" applyNumberFormat="1" applyFont="1" applyFill="1" applyBorder="1" applyAlignment="1" applyProtection="1">
      <alignment horizontal="right" vertical="center"/>
    </xf>
    <xf numFmtId="3" fontId="12" fillId="15" borderId="29" xfId="2" applyNumberFormat="1" applyFont="1" applyFill="1" applyBorder="1" applyAlignment="1" applyProtection="1">
      <alignment horizontal="right" vertical="center"/>
    </xf>
    <xf numFmtId="3" fontId="12" fillId="15" borderId="27" xfId="2" applyNumberFormat="1" applyFont="1" applyFill="1" applyBorder="1" applyAlignment="1" applyProtection="1">
      <alignment horizontal="right" vertical="center"/>
    </xf>
    <xf numFmtId="3" fontId="12" fillId="15" borderId="30" xfId="2" applyNumberFormat="1" applyFont="1" applyFill="1" applyBorder="1" applyAlignment="1" applyProtection="1">
      <alignment horizontal="right" vertical="center"/>
    </xf>
    <xf numFmtId="179" fontId="9" fillId="15" borderId="58" xfId="10" quotePrefix="1" applyNumberFormat="1" applyFont="1" applyFill="1" applyBorder="1" applyAlignment="1" applyProtection="1">
      <alignment horizontal="right" vertical="center"/>
    </xf>
    <xf numFmtId="0" fontId="3" fillId="15" borderId="59" xfId="10" applyFont="1" applyFill="1" applyBorder="1" applyAlignment="1" applyProtection="1">
      <alignment horizontal="left" vertical="center" wrapText="1"/>
    </xf>
    <xf numFmtId="3" fontId="6" fillId="15" borderId="60" xfId="2" applyNumberFormat="1" applyFont="1" applyFill="1" applyBorder="1" applyAlignment="1" applyProtection="1">
      <alignment horizontal="right" vertical="center"/>
    </xf>
    <xf numFmtId="3" fontId="12" fillId="15" borderId="61" xfId="2" applyNumberFormat="1" applyFont="1" applyFill="1" applyBorder="1" applyAlignment="1" applyProtection="1">
      <alignment horizontal="right" vertical="center"/>
    </xf>
    <xf numFmtId="3" fontId="12" fillId="15" borderId="58" xfId="2" applyNumberFormat="1" applyFont="1" applyFill="1" applyBorder="1" applyAlignment="1" applyProtection="1">
      <alignment horizontal="right" vertical="center"/>
    </xf>
    <xf numFmtId="3" fontId="12" fillId="15" borderId="62" xfId="2" applyNumberFormat="1" applyFont="1" applyFill="1" applyBorder="1" applyAlignment="1" applyProtection="1">
      <alignment horizontal="right" vertical="center"/>
    </xf>
    <xf numFmtId="179" fontId="9" fillId="15" borderId="63" xfId="10" quotePrefix="1" applyNumberFormat="1" applyFont="1" applyFill="1" applyBorder="1" applyAlignment="1" applyProtection="1">
      <alignment horizontal="right" vertical="center"/>
    </xf>
    <xf numFmtId="0" fontId="3" fillId="15" borderId="64" xfId="10" applyFont="1" applyFill="1" applyBorder="1" applyAlignment="1" applyProtection="1">
      <alignment vertical="center" wrapText="1"/>
    </xf>
    <xf numFmtId="3" fontId="6" fillId="15" borderId="65" xfId="2" applyNumberFormat="1" applyFont="1" applyFill="1" applyBorder="1" applyAlignment="1" applyProtection="1">
      <alignment horizontal="right" vertical="center"/>
    </xf>
    <xf numFmtId="3" fontId="12" fillId="15" borderId="66" xfId="2" applyNumberFormat="1" applyFont="1" applyFill="1" applyBorder="1" applyAlignment="1" applyProtection="1">
      <alignment horizontal="right" vertical="center"/>
    </xf>
    <xf numFmtId="3" fontId="12" fillId="15" borderId="63" xfId="2" applyNumberFormat="1" applyFont="1" applyFill="1" applyBorder="1" applyAlignment="1" applyProtection="1">
      <alignment horizontal="right" vertical="center"/>
    </xf>
    <xf numFmtId="3" fontId="12" fillId="15" borderId="67" xfId="2" applyNumberFormat="1" applyFont="1" applyFill="1" applyBorder="1" applyAlignment="1" applyProtection="1">
      <alignment horizontal="right" vertical="center"/>
    </xf>
    <xf numFmtId="0" fontId="63" fillId="22" borderId="0" xfId="2" applyFont="1" applyFill="1" applyAlignment="1">
      <alignment horizontal="left" vertical="center"/>
    </xf>
    <xf numFmtId="0" fontId="3" fillId="15" borderId="59" xfId="10" applyFont="1" applyFill="1" applyBorder="1" applyAlignment="1" applyProtection="1">
      <alignment vertical="center" wrapText="1"/>
    </xf>
    <xf numFmtId="0" fontId="8" fillId="15" borderId="64" xfId="10" applyFont="1" applyFill="1" applyBorder="1" applyAlignment="1" applyProtection="1">
      <alignment horizontal="left" vertical="center" wrapText="1"/>
    </xf>
    <xf numFmtId="179" fontId="9" fillId="15" borderId="68" xfId="10" quotePrefix="1" applyNumberFormat="1" applyFont="1" applyFill="1" applyBorder="1" applyAlignment="1" applyProtection="1">
      <alignment horizontal="right" vertical="center"/>
    </xf>
    <xf numFmtId="0" fontId="8" fillId="15" borderId="69" xfId="10" applyFont="1" applyFill="1" applyBorder="1" applyAlignment="1" applyProtection="1">
      <alignment horizontal="left" vertical="center" wrapText="1"/>
    </xf>
    <xf numFmtId="3" fontId="6" fillId="15" borderId="70" xfId="2" applyNumberFormat="1" applyFont="1" applyFill="1" applyBorder="1" applyAlignment="1" applyProtection="1">
      <alignment horizontal="right" vertical="center"/>
    </xf>
    <xf numFmtId="3" fontId="12" fillId="15" borderId="71" xfId="2" applyNumberFormat="1" applyFont="1" applyFill="1" applyBorder="1" applyAlignment="1" applyProtection="1">
      <alignment horizontal="right" vertical="center"/>
    </xf>
    <xf numFmtId="3" fontId="12" fillId="15" borderId="68" xfId="2" applyNumberFormat="1" applyFont="1" applyFill="1" applyBorder="1" applyAlignment="1" applyProtection="1">
      <alignment horizontal="right" vertical="center"/>
    </xf>
    <xf numFmtId="3" fontId="12" fillId="15" borderId="72" xfId="2" applyNumberFormat="1" applyFont="1" applyFill="1" applyBorder="1" applyAlignment="1" applyProtection="1">
      <alignment horizontal="right" vertical="center"/>
    </xf>
    <xf numFmtId="0" fontId="3" fillId="15" borderId="32" xfId="10" applyFont="1" applyFill="1" applyBorder="1" applyAlignment="1" applyProtection="1">
      <alignment vertical="center" wrapText="1"/>
    </xf>
    <xf numFmtId="0" fontId="13" fillId="15" borderId="19" xfId="10" applyFont="1" applyFill="1" applyBorder="1" applyAlignment="1" applyProtection="1">
      <alignment horizontal="left" vertical="center" wrapText="1"/>
    </xf>
    <xf numFmtId="0" fontId="6" fillId="15" borderId="17" xfId="10" quotePrefix="1" applyFont="1" applyFill="1" applyBorder="1" applyAlignment="1" applyProtection="1">
      <alignment horizontal="center" vertical="center"/>
    </xf>
    <xf numFmtId="0" fontId="13" fillId="15" borderId="23" xfId="10" applyFont="1" applyFill="1" applyBorder="1" applyAlignment="1" applyProtection="1">
      <alignment horizontal="left" vertical="center" wrapText="1"/>
    </xf>
    <xf numFmtId="0" fontId="13" fillId="15" borderId="32" xfId="10" applyFont="1" applyFill="1" applyBorder="1" applyAlignment="1" applyProtection="1">
      <alignment horizontal="left" vertical="center" wrapText="1"/>
    </xf>
    <xf numFmtId="0" fontId="8" fillId="15" borderId="19" xfId="10" applyFont="1" applyFill="1" applyBorder="1" applyAlignment="1" applyProtection="1">
      <alignment horizontal="left" vertical="center" wrapText="1"/>
    </xf>
    <xf numFmtId="0" fontId="8" fillId="15" borderId="32" xfId="10" applyFont="1" applyFill="1" applyBorder="1" applyAlignment="1" applyProtection="1">
      <alignment horizontal="left" vertical="center" wrapText="1"/>
    </xf>
    <xf numFmtId="0" fontId="6" fillId="15" borderId="17" xfId="10" applyFont="1" applyFill="1" applyBorder="1" applyAlignment="1" applyProtection="1">
      <alignment horizontal="center" vertical="center"/>
    </xf>
    <xf numFmtId="0" fontId="8" fillId="15" borderId="19" xfId="2" applyFont="1" applyFill="1" applyBorder="1" applyAlignment="1" applyProtection="1">
      <alignment vertical="center" wrapText="1"/>
    </xf>
    <xf numFmtId="0" fontId="8" fillId="15" borderId="64" xfId="2" applyFont="1" applyFill="1" applyBorder="1" applyAlignment="1" applyProtection="1">
      <alignment vertical="center" wrapText="1"/>
    </xf>
    <xf numFmtId="179" fontId="9" fillId="15" borderId="1" xfId="10" quotePrefix="1" applyNumberFormat="1" applyFont="1" applyFill="1" applyBorder="1" applyAlignment="1" applyProtection="1">
      <alignment horizontal="right" vertical="center"/>
    </xf>
    <xf numFmtId="0" fontId="8" fillId="15" borderId="0" xfId="2" applyFont="1" applyFill="1" applyBorder="1" applyAlignment="1" applyProtection="1">
      <alignment vertical="center" wrapText="1"/>
    </xf>
    <xf numFmtId="3" fontId="6" fillId="15" borderId="73" xfId="2" applyNumberFormat="1" applyFont="1" applyFill="1" applyBorder="1" applyAlignment="1" applyProtection="1">
      <alignment horizontal="right" vertical="center"/>
    </xf>
    <xf numFmtId="3" fontId="12" fillId="15" borderId="56" xfId="2" applyNumberFormat="1" applyFont="1" applyFill="1" applyBorder="1" applyAlignment="1" applyProtection="1">
      <alignment horizontal="right" vertical="center"/>
    </xf>
    <xf numFmtId="3" fontId="12" fillId="15" borderId="1" xfId="2" applyNumberFormat="1" applyFont="1" applyFill="1" applyBorder="1" applyAlignment="1" applyProtection="1">
      <alignment horizontal="right" vertical="center"/>
    </xf>
    <xf numFmtId="3" fontId="12" fillId="15" borderId="74" xfId="2" applyNumberFormat="1" applyFont="1" applyFill="1" applyBorder="1" applyAlignment="1" applyProtection="1">
      <alignment horizontal="right" vertical="center"/>
    </xf>
    <xf numFmtId="0" fontId="8" fillId="15" borderId="69" xfId="2" applyFont="1" applyFill="1" applyBorder="1" applyAlignment="1" applyProtection="1">
      <alignment vertical="center" wrapText="1"/>
    </xf>
    <xf numFmtId="0" fontId="8" fillId="15" borderId="59" xfId="2" applyFont="1" applyFill="1" applyBorder="1" applyAlignment="1" applyProtection="1">
      <alignment vertical="center" wrapText="1"/>
    </xf>
    <xf numFmtId="0" fontId="8" fillId="15" borderId="39" xfId="10" applyFont="1" applyFill="1" applyBorder="1" applyAlignment="1" applyProtection="1">
      <alignment horizontal="left" vertical="center" wrapText="1"/>
    </xf>
    <xf numFmtId="0" fontId="170" fillId="24" borderId="16" xfId="2" applyFont="1" applyFill="1" applyBorder="1" applyAlignment="1" applyProtection="1">
      <alignment vertical="center"/>
    </xf>
    <xf numFmtId="0" fontId="12" fillId="15" borderId="19" xfId="2" applyFont="1" applyFill="1" applyBorder="1" applyAlignment="1" applyProtection="1">
      <alignment vertical="center" wrapText="1"/>
    </xf>
    <xf numFmtId="0" fontId="12" fillId="15" borderId="23" xfId="2" applyFont="1" applyFill="1" applyBorder="1" applyAlignment="1" applyProtection="1">
      <alignment vertical="center" wrapText="1"/>
    </xf>
    <xf numFmtId="0" fontId="12" fillId="15" borderId="32" xfId="2" applyFont="1" applyFill="1" applyBorder="1" applyAlignment="1" applyProtection="1">
      <alignment vertical="center" wrapText="1"/>
    </xf>
    <xf numFmtId="176" fontId="3" fillId="15" borderId="17" xfId="10" applyNumberFormat="1" applyFont="1" applyFill="1" applyBorder="1" applyAlignment="1" applyProtection="1">
      <alignment horizontal="right" vertical="center"/>
    </xf>
    <xf numFmtId="0" fontId="3" fillId="15" borderId="23" xfId="10" applyFont="1" applyFill="1" applyBorder="1" applyAlignment="1" applyProtection="1">
      <alignment horizontal="left" vertical="center" wrapText="1"/>
    </xf>
    <xf numFmtId="0" fontId="8" fillId="15" borderId="19" xfId="10" applyFont="1" applyFill="1" applyBorder="1" applyAlignment="1" applyProtection="1">
      <alignment vertical="center" wrapText="1"/>
    </xf>
    <xf numFmtId="179" fontId="170" fillId="24" borderId="31" xfId="10" quotePrefix="1" applyNumberFormat="1" applyFont="1" applyFill="1" applyBorder="1" applyAlignment="1" applyProtection="1">
      <alignment horizontal="right"/>
    </xf>
    <xf numFmtId="176" fontId="3" fillId="15" borderId="17" xfId="10" applyNumberFormat="1" applyFont="1" applyFill="1" applyBorder="1" applyAlignment="1" applyProtection="1">
      <alignment horizontal="right"/>
    </xf>
    <xf numFmtId="179" fontId="9" fillId="15" borderId="18" xfId="10" quotePrefix="1" applyNumberFormat="1" applyFont="1" applyFill="1" applyBorder="1" applyAlignment="1" applyProtection="1">
      <alignment horizontal="right" vertical="top"/>
    </xf>
    <xf numFmtId="0" fontId="3" fillId="15" borderId="19" xfId="10" applyFont="1" applyFill="1" applyBorder="1" applyAlignment="1" applyProtection="1">
      <alignment vertical="top" wrapText="1"/>
    </xf>
    <xf numFmtId="179" fontId="9" fillId="15" borderId="22" xfId="10" quotePrefix="1" applyNumberFormat="1" applyFont="1" applyFill="1" applyBorder="1" applyAlignment="1" applyProtection="1">
      <alignment horizontal="right" vertical="top"/>
    </xf>
    <xf numFmtId="0" fontId="3" fillId="15" borderId="23" xfId="10" applyFont="1" applyFill="1" applyBorder="1" applyAlignment="1" applyProtection="1">
      <alignment vertical="top" wrapText="1"/>
    </xf>
    <xf numFmtId="179" fontId="9" fillId="15" borderId="34" xfId="10" quotePrefix="1" applyNumberFormat="1" applyFont="1" applyFill="1" applyBorder="1" applyAlignment="1" applyProtection="1">
      <alignment horizontal="right" vertical="top"/>
    </xf>
    <xf numFmtId="0" fontId="3" fillId="15" borderId="32" xfId="10" applyFont="1" applyFill="1" applyBorder="1" applyAlignment="1" applyProtection="1">
      <alignment vertical="top" wrapText="1"/>
    </xf>
    <xf numFmtId="179" fontId="9" fillId="15" borderId="27" xfId="10" quotePrefix="1" applyNumberFormat="1" applyFont="1" applyFill="1" applyBorder="1" applyAlignment="1" applyProtection="1">
      <alignment horizontal="right" vertical="top"/>
    </xf>
    <xf numFmtId="0" fontId="3" fillId="15" borderId="38" xfId="10" applyFont="1" applyFill="1" applyBorder="1" applyAlignment="1" applyProtection="1">
      <alignment vertical="top" wrapText="1"/>
    </xf>
    <xf numFmtId="179" fontId="172" fillId="15" borderId="75" xfId="10" quotePrefix="1" applyNumberFormat="1" applyFont="1" applyFill="1" applyBorder="1" applyAlignment="1" applyProtection="1">
      <alignment horizontal="right" vertical="center"/>
    </xf>
    <xf numFmtId="0" fontId="172" fillId="15" borderId="76" xfId="10" applyFont="1" applyFill="1" applyBorder="1" applyProtection="1"/>
    <xf numFmtId="3" fontId="6" fillId="15" borderId="77" xfId="2" applyNumberFormat="1" applyFont="1" applyFill="1" applyBorder="1" applyAlignment="1" applyProtection="1">
      <alignment horizontal="right" vertical="center"/>
    </xf>
    <xf numFmtId="3" fontId="12" fillId="15" borderId="78" xfId="2" applyNumberFormat="1" applyFont="1" applyFill="1" applyBorder="1" applyAlignment="1" applyProtection="1">
      <alignment horizontal="right" vertical="center"/>
    </xf>
    <xf numFmtId="3" fontId="12" fillId="15" borderId="75" xfId="2" applyNumberFormat="1" applyFont="1" applyFill="1" applyBorder="1" applyAlignment="1" applyProtection="1">
      <alignment horizontal="right" vertical="center"/>
    </xf>
    <xf numFmtId="3" fontId="12" fillId="15" borderId="79" xfId="2" applyNumberFormat="1" applyFont="1" applyFill="1" applyBorder="1" applyAlignment="1" applyProtection="1">
      <alignment horizontal="right" vertical="center"/>
    </xf>
    <xf numFmtId="181" fontId="170" fillId="17" borderId="31" xfId="10" applyNumberFormat="1" applyFont="1" applyFill="1" applyBorder="1" applyAlignment="1" applyProtection="1">
      <alignment horizontal="right"/>
    </xf>
    <xf numFmtId="3" fontId="170" fillId="17" borderId="52" xfId="2" applyNumberFormat="1" applyFont="1" applyFill="1" applyBorder="1" applyAlignment="1" applyProtection="1">
      <alignment horizontal="right" vertical="center"/>
    </xf>
    <xf numFmtId="3" fontId="164" fillId="17" borderId="8" xfId="2" applyNumberFormat="1" applyFont="1" applyFill="1" applyBorder="1" applyAlignment="1" applyProtection="1">
      <alignment horizontal="right" vertical="center"/>
    </xf>
    <xf numFmtId="3" fontId="164" fillId="17" borderId="3" xfId="2" applyNumberFormat="1" applyFont="1" applyFill="1" applyBorder="1" applyAlignment="1" applyProtection="1">
      <alignment horizontal="right" vertical="center"/>
    </xf>
    <xf numFmtId="3" fontId="164" fillId="17" borderId="9" xfId="2" applyNumberFormat="1" applyFont="1" applyFill="1" applyBorder="1" applyAlignment="1" applyProtection="1">
      <alignment horizontal="right" vertical="center"/>
    </xf>
    <xf numFmtId="181" fontId="6" fillId="15" borderId="49" xfId="10" quotePrefix="1" applyNumberFormat="1" applyFont="1" applyFill="1" applyBorder="1" applyAlignment="1" applyProtection="1">
      <alignment horizontal="right" vertical="center"/>
    </xf>
    <xf numFmtId="0" fontId="6" fillId="15" borderId="50" xfId="2" applyFont="1" applyFill="1" applyBorder="1" applyAlignment="1" applyProtection="1">
      <alignment vertical="center"/>
    </xf>
    <xf numFmtId="0" fontId="6" fillId="15" borderId="0" xfId="2" applyFont="1" applyFill="1" applyBorder="1" applyAlignment="1" applyProtection="1">
      <alignment vertical="center" wrapText="1"/>
    </xf>
    <xf numFmtId="3" fontId="3" fillId="15" borderId="2" xfId="2" applyNumberFormat="1" applyFont="1" applyFill="1" applyBorder="1" applyAlignment="1" applyProtection="1">
      <alignment horizontal="right" vertical="center"/>
    </xf>
    <xf numFmtId="181" fontId="6" fillId="15" borderId="17" xfId="10" quotePrefix="1" applyNumberFormat="1" applyFont="1" applyFill="1" applyBorder="1" applyAlignment="1" applyProtection="1">
      <alignment horizontal="right" vertical="center"/>
    </xf>
    <xf numFmtId="0" fontId="3" fillId="15" borderId="0" xfId="2" applyFont="1" applyFill="1" applyBorder="1" applyAlignment="1" applyProtection="1">
      <alignment vertical="center"/>
    </xf>
    <xf numFmtId="181" fontId="173" fillId="23" borderId="40" xfId="10" applyNumberFormat="1" applyFont="1" applyFill="1" applyBorder="1" applyAlignment="1" applyProtection="1">
      <alignment horizontal="right" vertical="center"/>
    </xf>
    <xf numFmtId="0" fontId="166" fillId="23" borderId="41" xfId="10" applyFont="1" applyFill="1" applyBorder="1" applyAlignment="1" applyProtection="1">
      <alignment horizontal="right" vertical="center"/>
    </xf>
    <xf numFmtId="0" fontId="167" fillId="23" borderId="42" xfId="12" applyFont="1" applyFill="1" applyBorder="1" applyAlignment="1" applyProtection="1">
      <alignment horizontal="center" vertical="center" wrapText="1"/>
    </xf>
    <xf numFmtId="3" fontId="167" fillId="23" borderId="80" xfId="2" applyNumberFormat="1" applyFont="1" applyFill="1" applyBorder="1" applyAlignment="1" applyProtection="1">
      <alignment horizontal="right" vertical="center"/>
    </xf>
    <xf numFmtId="3" fontId="169" fillId="23" borderId="40" xfId="2" applyNumberFormat="1" applyFont="1" applyFill="1" applyBorder="1" applyAlignment="1" applyProtection="1">
      <alignment horizontal="right" vertical="center"/>
    </xf>
    <xf numFmtId="3" fontId="169" fillId="23" borderId="41" xfId="2" applyNumberFormat="1" applyFont="1" applyFill="1" applyBorder="1" applyAlignment="1" applyProtection="1">
      <alignment horizontal="right" vertical="center"/>
    </xf>
    <xf numFmtId="3" fontId="169" fillId="23" borderId="42" xfId="2" applyNumberFormat="1" applyFont="1" applyFill="1" applyBorder="1" applyAlignment="1" applyProtection="1">
      <alignment horizontal="right" vertical="center"/>
    </xf>
    <xf numFmtId="0" fontId="6" fillId="15" borderId="0" xfId="10" applyFont="1" applyFill="1" applyBorder="1" applyAlignment="1" applyProtection="1">
      <alignment horizontal="center" vertical="center"/>
    </xf>
    <xf numFmtId="0" fontId="3" fillId="15" borderId="0" xfId="2" applyFont="1" applyFill="1" applyBorder="1" applyAlignment="1" applyProtection="1">
      <alignment vertical="center" wrapText="1"/>
    </xf>
    <xf numFmtId="0" fontId="3" fillId="22" borderId="0" xfId="2" applyFont="1" applyFill="1" applyAlignment="1" applyProtection="1">
      <alignment vertical="center"/>
    </xf>
    <xf numFmtId="0" fontId="3" fillId="22" borderId="0" xfId="2" applyFont="1" applyFill="1" applyBorder="1" applyAlignment="1" applyProtection="1">
      <alignment vertical="center"/>
    </xf>
    <xf numFmtId="0" fontId="3" fillId="22" borderId="0" xfId="2" applyFont="1" applyFill="1" applyBorder="1" applyAlignment="1" applyProtection="1">
      <alignment vertical="center" wrapText="1"/>
    </xf>
    <xf numFmtId="3" fontId="3" fillId="22" borderId="0" xfId="2" applyNumberFormat="1" applyFont="1" applyFill="1" applyAlignment="1" applyProtection="1">
      <alignment horizontal="right" vertical="center"/>
    </xf>
    <xf numFmtId="0" fontId="3" fillId="25" borderId="0" xfId="2" applyFont="1" applyFill="1" applyAlignment="1">
      <alignment vertical="center"/>
    </xf>
    <xf numFmtId="0" fontId="11" fillId="15" borderId="0" xfId="2" applyFont="1" applyFill="1" applyAlignment="1" applyProtection="1">
      <alignment horizontal="left" vertical="center"/>
    </xf>
    <xf numFmtId="177" fontId="174" fillId="17" borderId="4" xfId="2" applyNumberFormat="1" applyFont="1" applyFill="1" applyBorder="1" applyAlignment="1" applyProtection="1">
      <alignment horizontal="center" vertical="center"/>
    </xf>
    <xf numFmtId="0" fontId="11" fillId="25" borderId="0" xfId="2" applyFont="1" applyFill="1" applyAlignment="1">
      <alignment vertical="center"/>
    </xf>
    <xf numFmtId="3" fontId="3" fillId="15" borderId="0" xfId="2" quotePrefix="1" applyNumberFormat="1" applyFont="1" applyFill="1" applyAlignment="1" applyProtection="1">
      <alignment horizontal="right" vertical="center"/>
    </xf>
    <xf numFmtId="0" fontId="11" fillId="15" borderId="0" xfId="2" applyFont="1" applyFill="1" applyAlignment="1" applyProtection="1">
      <alignment horizontal="center" vertical="center"/>
    </xf>
    <xf numFmtId="0" fontId="11" fillId="0" borderId="0" xfId="2" quotePrefix="1" applyFont="1" applyAlignment="1" applyProtection="1">
      <alignment vertical="center"/>
    </xf>
    <xf numFmtId="178" fontId="3" fillId="15" borderId="0" xfId="2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6" fillId="17" borderId="3" xfId="2" applyFont="1" applyFill="1" applyBorder="1" applyAlignment="1" applyProtection="1">
      <alignment horizontal="center" vertical="center"/>
    </xf>
    <xf numFmtId="0" fontId="175" fillId="25" borderId="5" xfId="2" applyFont="1" applyFill="1" applyBorder="1" applyAlignment="1" applyProtection="1">
      <alignment vertical="center"/>
    </xf>
    <xf numFmtId="0" fontId="175" fillId="25" borderId="6" xfId="2" applyFont="1" applyFill="1" applyBorder="1" applyAlignment="1" applyProtection="1">
      <alignment horizontal="center" vertical="center"/>
    </xf>
    <xf numFmtId="0" fontId="176" fillId="25" borderId="7" xfId="2" applyFont="1" applyFill="1" applyBorder="1" applyAlignment="1" applyProtection="1">
      <alignment horizontal="center" vertical="center" wrapText="1"/>
    </xf>
    <xf numFmtId="0" fontId="177" fillId="25" borderId="6" xfId="0" applyFont="1" applyFill="1" applyBorder="1" applyAlignment="1" applyProtection="1">
      <alignment horizontal="left" vertical="center"/>
    </xf>
    <xf numFmtId="0" fontId="178" fillId="25" borderId="6" xfId="2" applyFont="1" applyFill="1" applyBorder="1" applyAlignment="1" applyProtection="1">
      <alignment horizontal="center" vertical="center"/>
    </xf>
    <xf numFmtId="0" fontId="179" fillId="25" borderId="6" xfId="0" applyFont="1" applyFill="1" applyBorder="1" applyAlignment="1" applyProtection="1">
      <alignment horizontal="center" vertical="center"/>
    </xf>
    <xf numFmtId="0" fontId="175" fillId="25" borderId="7" xfId="2" applyFont="1" applyFill="1" applyBorder="1" applyAlignment="1" applyProtection="1">
      <alignment horizontal="center" vertical="center"/>
    </xf>
    <xf numFmtId="0" fontId="180" fillId="25" borderId="14" xfId="2" quotePrefix="1" applyFont="1" applyFill="1" applyBorder="1" applyAlignment="1" applyProtection="1">
      <alignment horizontal="center" vertical="center"/>
    </xf>
    <xf numFmtId="0" fontId="180" fillId="25" borderId="15" xfId="2" applyFont="1" applyFill="1" applyBorder="1" applyAlignment="1" applyProtection="1">
      <alignment horizontal="center" vertical="center"/>
    </xf>
    <xf numFmtId="0" fontId="181" fillId="0" borderId="82" xfId="10" applyFont="1" applyFill="1" applyBorder="1" applyAlignment="1" applyProtection="1">
      <alignment horizontal="center" vertical="center" wrapText="1"/>
    </xf>
    <xf numFmtId="1" fontId="176" fillId="26" borderId="14" xfId="2" applyNumberFormat="1" applyFont="1" applyFill="1" applyBorder="1" applyAlignment="1" applyProtection="1">
      <alignment horizontal="center" vertical="center" wrapText="1"/>
    </xf>
    <xf numFmtId="1" fontId="176" fillId="26" borderId="83" xfId="2" applyNumberFormat="1" applyFont="1" applyFill="1" applyBorder="1" applyAlignment="1" applyProtection="1">
      <alignment horizontal="center" vertical="center" wrapText="1"/>
    </xf>
    <xf numFmtId="1" fontId="176" fillId="26" borderId="13" xfId="2" applyNumberFormat="1" applyFont="1" applyFill="1" applyBorder="1" applyAlignment="1" applyProtection="1">
      <alignment horizontal="center" vertical="center" wrapText="1"/>
    </xf>
    <xf numFmtId="0" fontId="182" fillId="25" borderId="10" xfId="2" applyFont="1" applyFill="1" applyBorder="1" applyAlignment="1" applyProtection="1">
      <alignment horizontal="center" vertical="center" wrapText="1"/>
    </xf>
    <xf numFmtId="0" fontId="183" fillId="17" borderId="52" xfId="10" applyFont="1" applyFill="1" applyBorder="1" applyAlignment="1" applyProtection="1">
      <alignment horizontal="left" vertical="center"/>
    </xf>
    <xf numFmtId="1" fontId="3" fillId="17" borderId="4" xfId="2" applyNumberFormat="1" applyFont="1" applyFill="1" applyBorder="1" applyAlignment="1" applyProtection="1">
      <alignment horizontal="left" vertical="center" wrapText="1"/>
    </xf>
    <xf numFmtId="1" fontId="175" fillId="15" borderId="9" xfId="2" applyNumberFormat="1" applyFont="1" applyFill="1" applyBorder="1" applyAlignment="1" applyProtection="1">
      <alignment horizontal="left" vertical="center" wrapText="1"/>
    </xf>
    <xf numFmtId="3" fontId="58" fillId="15" borderId="52" xfId="2" quotePrefix="1" applyNumberFormat="1" applyFont="1" applyFill="1" applyBorder="1" applyAlignment="1">
      <alignment horizontal="center" vertical="center"/>
    </xf>
    <xf numFmtId="3" fontId="59" fillId="15" borderId="8" xfId="2" quotePrefix="1" applyNumberFormat="1" applyFont="1" applyFill="1" applyBorder="1" applyAlignment="1">
      <alignment horizontal="center" vertical="center"/>
    </xf>
    <xf numFmtId="3" fontId="59" fillId="15" borderId="3" xfId="2" quotePrefix="1" applyNumberFormat="1" applyFont="1" applyFill="1" applyBorder="1" applyAlignment="1" applyProtection="1">
      <alignment horizontal="center" vertical="center"/>
    </xf>
    <xf numFmtId="3" fontId="60" fillId="15" borderId="9" xfId="2" quotePrefix="1" applyNumberFormat="1" applyFont="1" applyFill="1" applyBorder="1" applyAlignment="1" applyProtection="1">
      <alignment horizontal="center" vertical="center"/>
    </xf>
    <xf numFmtId="3" fontId="29" fillId="15" borderId="52" xfId="2" quotePrefix="1" applyNumberFormat="1" applyFont="1" applyFill="1" applyBorder="1" applyAlignment="1" applyProtection="1">
      <alignment horizontal="center" vertical="center"/>
    </xf>
    <xf numFmtId="0" fontId="184" fillId="15" borderId="11" xfId="10" applyFont="1" applyFill="1" applyBorder="1" applyAlignment="1" applyProtection="1">
      <alignment horizontal="left" vertical="center"/>
    </xf>
    <xf numFmtId="1" fontId="3" fillId="15" borderId="12" xfId="2" applyNumberFormat="1" applyFont="1" applyFill="1" applyBorder="1" applyAlignment="1" applyProtection="1">
      <alignment horizontal="center" vertical="center"/>
    </xf>
    <xf numFmtId="0" fontId="8" fillId="15" borderId="12" xfId="10" applyFont="1" applyFill="1" applyBorder="1" applyAlignment="1" applyProtection="1">
      <alignment horizontal="left" vertical="center" wrapText="1"/>
    </xf>
    <xf numFmtId="3" fontId="3" fillId="15" borderId="17" xfId="2" applyNumberFormat="1" applyFont="1" applyFill="1" applyBorder="1" applyAlignment="1">
      <alignment horizontal="right" vertical="center"/>
    </xf>
    <xf numFmtId="3" fontId="3" fillId="15" borderId="0" xfId="2" applyNumberFormat="1" applyFont="1" applyFill="1" applyBorder="1" applyAlignment="1">
      <alignment horizontal="right" vertical="center"/>
    </xf>
    <xf numFmtId="179" fontId="185" fillId="26" borderId="31" xfId="10" quotePrefix="1" applyNumberFormat="1" applyFont="1" applyFill="1" applyBorder="1" applyAlignment="1" applyProtection="1">
      <alignment horizontal="right" vertical="center"/>
    </xf>
    <xf numFmtId="3" fontId="186" fillId="26" borderId="8" xfId="2" applyNumberFormat="1" applyFont="1" applyFill="1" applyBorder="1" applyAlignment="1" applyProtection="1">
      <alignment vertical="center"/>
    </xf>
    <xf numFmtId="3" fontId="186" fillId="26" borderId="3" xfId="2" applyNumberFormat="1" applyFont="1" applyFill="1" applyBorder="1" applyAlignment="1" applyProtection="1">
      <alignment vertical="center"/>
    </xf>
    <xf numFmtId="3" fontId="186" fillId="26" borderId="9" xfId="2" applyNumberFormat="1" applyFont="1" applyFill="1" applyBorder="1" applyAlignment="1" applyProtection="1">
      <alignment vertical="center"/>
    </xf>
    <xf numFmtId="0" fontId="3" fillId="15" borderId="23" xfId="10" quotePrefix="1" applyFont="1" applyFill="1" applyBorder="1" applyAlignment="1">
      <alignment horizontal="left" vertical="center" wrapText="1"/>
    </xf>
    <xf numFmtId="179" fontId="9" fillId="15" borderId="63" xfId="10" quotePrefix="1" applyNumberFormat="1" applyFont="1" applyFill="1" applyBorder="1" applyAlignment="1">
      <alignment horizontal="right" vertical="center"/>
    </xf>
    <xf numFmtId="0" fontId="3" fillId="15" borderId="64" xfId="10" applyFont="1" applyFill="1" applyBorder="1" applyAlignment="1">
      <alignment horizontal="left" vertical="center" wrapText="1"/>
    </xf>
    <xf numFmtId="3" fontId="12" fillId="15" borderId="66" xfId="2" applyNumberFormat="1" applyFont="1" applyFill="1" applyBorder="1" applyAlignment="1" applyProtection="1">
      <alignment horizontal="right" vertical="center"/>
      <protection locked="0"/>
    </xf>
    <xf numFmtId="3" fontId="12" fillId="15" borderId="63" xfId="2" applyNumberFormat="1" applyFont="1" applyFill="1" applyBorder="1" applyAlignment="1" applyProtection="1">
      <alignment horizontal="right" vertical="center"/>
      <protection locked="0"/>
    </xf>
    <xf numFmtId="186" fontId="161" fillId="21" borderId="67" xfId="2" applyNumberFormat="1" applyFont="1" applyFill="1" applyBorder="1" applyAlignment="1" applyProtection="1">
      <alignment horizontal="center" vertical="center"/>
    </xf>
    <xf numFmtId="179" fontId="9" fillId="15" borderId="58" xfId="10" quotePrefix="1" applyNumberFormat="1" applyFont="1" applyFill="1" applyBorder="1" applyAlignment="1">
      <alignment horizontal="right" vertical="center"/>
    </xf>
    <xf numFmtId="0" fontId="3" fillId="15" borderId="59" xfId="10" applyFont="1" applyFill="1" applyBorder="1" applyAlignment="1">
      <alignment horizontal="left" vertical="center" wrapText="1"/>
    </xf>
    <xf numFmtId="3" fontId="12" fillId="15" borderId="61" xfId="2" applyNumberFormat="1" applyFont="1" applyFill="1" applyBorder="1" applyAlignment="1" applyProtection="1">
      <alignment horizontal="right" vertical="center"/>
      <protection locked="0"/>
    </xf>
    <xf numFmtId="3" fontId="12" fillId="15" borderId="58" xfId="2" applyNumberFormat="1" applyFont="1" applyFill="1" applyBorder="1" applyAlignment="1" applyProtection="1">
      <alignment horizontal="right" vertical="center"/>
      <protection locked="0"/>
    </xf>
    <xf numFmtId="186" fontId="161" fillId="21" borderId="62" xfId="2" applyNumberFormat="1" applyFont="1" applyFill="1" applyBorder="1" applyAlignment="1" applyProtection="1">
      <alignment horizontal="center" vertical="center"/>
    </xf>
    <xf numFmtId="0" fontId="3" fillId="15" borderId="25" xfId="10" applyFont="1" applyFill="1" applyBorder="1" applyAlignment="1">
      <alignment horizontal="left" vertical="center" wrapText="1"/>
    </xf>
    <xf numFmtId="179" fontId="185" fillId="26" borderId="31" xfId="10" quotePrefix="1" applyNumberFormat="1" applyFont="1" applyFill="1" applyBorder="1" applyAlignment="1">
      <alignment horizontal="right" vertical="center"/>
    </xf>
    <xf numFmtId="3" fontId="186" fillId="26" borderId="8" xfId="2" applyNumberFormat="1" applyFont="1" applyFill="1" applyBorder="1" applyAlignment="1">
      <alignment vertical="center"/>
    </xf>
    <xf numFmtId="3" fontId="186" fillId="26" borderId="4" xfId="2" applyNumberFormat="1" applyFont="1" applyFill="1" applyBorder="1" applyAlignment="1">
      <alignment vertical="center"/>
    </xf>
    <xf numFmtId="179" fontId="9" fillId="15" borderId="84" xfId="10" quotePrefix="1" applyNumberFormat="1" applyFont="1" applyFill="1" applyBorder="1" applyAlignment="1">
      <alignment horizontal="right" vertical="center"/>
    </xf>
    <xf numFmtId="0" fontId="12" fillId="15" borderId="50" xfId="10" applyFont="1" applyFill="1" applyBorder="1" applyAlignment="1">
      <alignment horizontal="left" vertical="center" wrapText="1"/>
    </xf>
    <xf numFmtId="3" fontId="12" fillId="15" borderId="85" xfId="2" applyNumberFormat="1" applyFont="1" applyFill="1" applyBorder="1" applyAlignment="1" applyProtection="1">
      <alignment horizontal="right" vertical="center"/>
      <protection locked="0"/>
    </xf>
    <xf numFmtId="3" fontId="12" fillId="15" borderId="84" xfId="2" applyNumberFormat="1" applyFont="1" applyFill="1" applyBorder="1" applyAlignment="1" applyProtection="1">
      <alignment horizontal="right" vertical="center"/>
      <protection locked="0"/>
    </xf>
    <xf numFmtId="186" fontId="161" fillId="21" borderId="86" xfId="2" applyNumberFormat="1" applyFont="1" applyFill="1" applyBorder="1" applyAlignment="1" applyProtection="1">
      <alignment horizontal="center" vertical="center"/>
    </xf>
    <xf numFmtId="179" fontId="3" fillId="15" borderId="17" xfId="10" applyNumberFormat="1" applyFont="1" applyFill="1" applyBorder="1" applyAlignment="1">
      <alignment horizontal="right" vertical="center"/>
    </xf>
    <xf numFmtId="0" fontId="12" fillId="15" borderId="59" xfId="10" applyFont="1" applyFill="1" applyBorder="1" applyAlignment="1">
      <alignment horizontal="left" vertical="center" wrapText="1"/>
    </xf>
    <xf numFmtId="0" fontId="12" fillId="15" borderId="64" xfId="10" applyFont="1" applyFill="1" applyBorder="1" applyAlignment="1">
      <alignment horizontal="left" vertical="center" wrapText="1"/>
    </xf>
    <xf numFmtId="179" fontId="9" fillId="15" borderId="1" xfId="10" quotePrefix="1" applyNumberFormat="1" applyFont="1" applyFill="1" applyBorder="1" applyAlignment="1">
      <alignment horizontal="right" vertical="center"/>
    </xf>
    <xf numFmtId="0" fontId="12" fillId="15" borderId="0" xfId="10" applyFont="1" applyFill="1" applyBorder="1" applyAlignment="1">
      <alignment horizontal="left" vertical="center" wrapText="1"/>
    </xf>
    <xf numFmtId="3" fontId="12" fillId="15" borderId="14" xfId="2" applyNumberFormat="1" applyFont="1" applyFill="1" applyBorder="1" applyAlignment="1" applyProtection="1">
      <alignment horizontal="right" vertical="center"/>
      <protection locked="0"/>
    </xf>
    <xf numFmtId="3" fontId="12" fillId="15" borderId="15" xfId="2" applyNumberFormat="1" applyFont="1" applyFill="1" applyBorder="1" applyAlignment="1" applyProtection="1">
      <alignment horizontal="right" vertical="center"/>
      <protection locked="0"/>
    </xf>
    <xf numFmtId="186" fontId="161" fillId="21" borderId="13" xfId="2" applyNumberFormat="1" applyFont="1" applyFill="1" applyBorder="1" applyAlignment="1" applyProtection="1">
      <alignment horizontal="center" vertical="center"/>
    </xf>
    <xf numFmtId="3" fontId="186" fillId="26" borderId="3" xfId="2" applyNumberFormat="1" applyFont="1" applyFill="1" applyBorder="1" applyAlignment="1">
      <alignment vertical="center"/>
    </xf>
    <xf numFmtId="0" fontId="12" fillId="15" borderId="32" xfId="10" applyFont="1" applyFill="1" applyBorder="1" applyAlignment="1">
      <alignment horizontal="left" vertical="center" wrapText="1"/>
    </xf>
    <xf numFmtId="0" fontId="3" fillId="15" borderId="39" xfId="10" applyFont="1" applyFill="1" applyBorder="1" applyAlignment="1">
      <alignment vertical="center" wrapText="1"/>
    </xf>
    <xf numFmtId="0" fontId="3" fillId="15" borderId="17" xfId="10" applyFont="1" applyFill="1" applyBorder="1" applyAlignment="1">
      <alignment vertical="center"/>
    </xf>
    <xf numFmtId="0" fontId="3" fillId="15" borderId="19" xfId="10" quotePrefix="1" applyFont="1" applyFill="1" applyBorder="1" applyAlignment="1">
      <alignment horizontal="left" vertical="center" wrapText="1"/>
    </xf>
    <xf numFmtId="0" fontId="3" fillId="15" borderId="32" xfId="10" quotePrefix="1" applyFont="1" applyFill="1" applyBorder="1" applyAlignment="1">
      <alignment vertical="center" wrapText="1"/>
    </xf>
    <xf numFmtId="179" fontId="9" fillId="15" borderId="18" xfId="10" quotePrefix="1" applyNumberFormat="1" applyFont="1" applyFill="1" applyBorder="1" applyAlignment="1">
      <alignment horizontal="right"/>
    </xf>
    <xf numFmtId="0" fontId="3" fillId="15" borderId="19" xfId="10" quotePrefix="1" applyFont="1" applyFill="1" applyBorder="1" applyAlignment="1">
      <alignment horizontal="left"/>
    </xf>
    <xf numFmtId="179" fontId="9" fillId="15" borderId="34" xfId="10" quotePrefix="1" applyNumberFormat="1" applyFont="1" applyFill="1" applyBorder="1" applyAlignment="1">
      <alignment horizontal="right"/>
    </xf>
    <xf numFmtId="0" fontId="3" fillId="15" borderId="32" xfId="10" quotePrefix="1" applyFont="1" applyFill="1" applyBorder="1"/>
    <xf numFmtId="3" fontId="186" fillId="26" borderId="8" xfId="2" applyNumberFormat="1" applyFont="1" applyFill="1" applyBorder="1" applyAlignment="1" applyProtection="1">
      <alignment vertical="center"/>
      <protection locked="0"/>
    </xf>
    <xf numFmtId="3" fontId="186" fillId="26" borderId="3" xfId="2" applyNumberFormat="1" applyFont="1" applyFill="1" applyBorder="1" applyAlignment="1" applyProtection="1">
      <alignment vertical="center"/>
      <protection locked="0"/>
    </xf>
    <xf numFmtId="179" fontId="9" fillId="15" borderId="18" xfId="10" applyNumberFormat="1" applyFont="1" applyFill="1" applyBorder="1" applyAlignment="1">
      <alignment horizontal="right" vertical="center"/>
    </xf>
    <xf numFmtId="186" fontId="161" fillId="21" borderId="20" xfId="2" applyNumberFormat="1" applyFont="1" applyFill="1" applyBorder="1" applyAlignment="1" applyProtection="1">
      <alignment horizontal="center" vertical="center"/>
    </xf>
    <xf numFmtId="186" fontId="161" fillId="21" borderId="18" xfId="2" applyNumberFormat="1" applyFont="1" applyFill="1" applyBorder="1" applyAlignment="1" applyProtection="1">
      <alignment horizontal="center" vertical="center"/>
    </xf>
    <xf numFmtId="186" fontId="161" fillId="21" borderId="24" xfId="2" applyNumberFormat="1" applyFont="1" applyFill="1" applyBorder="1" applyAlignment="1" applyProtection="1">
      <alignment horizontal="center" vertical="center"/>
    </xf>
    <xf numFmtId="186" fontId="161" fillId="21" borderId="22" xfId="2" applyNumberFormat="1" applyFont="1" applyFill="1" applyBorder="1" applyAlignment="1" applyProtection="1">
      <alignment horizontal="center" vertical="center"/>
    </xf>
    <xf numFmtId="186" fontId="161" fillId="21" borderId="33" xfId="2" applyNumberFormat="1" applyFont="1" applyFill="1" applyBorder="1" applyAlignment="1" applyProtection="1">
      <alignment horizontal="center" vertical="center"/>
    </xf>
    <xf numFmtId="186" fontId="161" fillId="21" borderId="34" xfId="2" applyNumberFormat="1" applyFont="1" applyFill="1" applyBorder="1" applyAlignment="1" applyProtection="1">
      <alignment horizontal="center" vertical="center"/>
    </xf>
    <xf numFmtId="0" fontId="187" fillId="25" borderId="40" xfId="10" quotePrefix="1" applyFont="1" applyFill="1" applyBorder="1" applyAlignment="1">
      <alignment horizontal="right" vertical="center"/>
    </xf>
    <xf numFmtId="0" fontId="180" fillId="25" borderId="41" xfId="10" applyFont="1" applyFill="1" applyBorder="1" applyAlignment="1">
      <alignment horizontal="right" vertical="center"/>
    </xf>
    <xf numFmtId="0" fontId="176" fillId="25" borderId="42" xfId="10" applyFont="1" applyFill="1" applyBorder="1" applyAlignment="1">
      <alignment horizontal="center" vertical="center" wrapText="1"/>
    </xf>
    <xf numFmtId="3" fontId="186" fillId="25" borderId="40" xfId="2" applyNumberFormat="1" applyFont="1" applyFill="1" applyBorder="1" applyAlignment="1">
      <alignment vertical="center"/>
    </xf>
    <xf numFmtId="3" fontId="186" fillId="25" borderId="41" xfId="2" applyNumberFormat="1" applyFont="1" applyFill="1" applyBorder="1" applyAlignment="1">
      <alignment vertical="center"/>
    </xf>
    <xf numFmtId="0" fontId="183" fillId="17" borderId="73" xfId="10" applyFont="1" applyFill="1" applyBorder="1" applyAlignment="1">
      <alignment horizontal="left" vertical="center"/>
    </xf>
    <xf numFmtId="1" fontId="3" fillId="17" borderId="87" xfId="2" applyNumberFormat="1" applyFont="1" applyFill="1" applyBorder="1" applyAlignment="1">
      <alignment horizontal="left" vertical="center" wrapText="1"/>
    </xf>
    <xf numFmtId="1" fontId="175" fillId="15" borderId="88" xfId="2" applyNumberFormat="1" applyFont="1" applyFill="1" applyBorder="1" applyAlignment="1">
      <alignment horizontal="left" vertical="center" wrapText="1"/>
    </xf>
    <xf numFmtId="3" fontId="12" fillId="15" borderId="0" xfId="2" applyNumberFormat="1" applyFont="1" applyFill="1" applyBorder="1" applyAlignment="1">
      <alignment vertical="center"/>
    </xf>
    <xf numFmtId="3" fontId="12" fillId="15" borderId="2" xfId="2" applyNumberFormat="1" applyFont="1" applyFill="1" applyBorder="1" applyAlignment="1" applyProtection="1">
      <alignment vertical="center"/>
    </xf>
    <xf numFmtId="3" fontId="12" fillId="15" borderId="0" xfId="2" applyNumberFormat="1" applyFont="1" applyFill="1" applyBorder="1" applyAlignment="1" applyProtection="1">
      <alignment vertical="center"/>
    </xf>
    <xf numFmtId="179" fontId="6" fillId="15" borderId="31" xfId="10" quotePrefix="1" applyNumberFormat="1" applyFont="1" applyFill="1" applyBorder="1" applyAlignment="1">
      <alignment horizontal="right" vertical="center"/>
    </xf>
    <xf numFmtId="1" fontId="3" fillId="15" borderId="16" xfId="2" applyNumberFormat="1" applyFont="1" applyFill="1" applyBorder="1" applyAlignment="1">
      <alignment horizontal="left" vertical="center" wrapText="1"/>
    </xf>
    <xf numFmtId="0" fontId="8" fillId="15" borderId="16" xfId="10" applyFont="1" applyFill="1" applyBorder="1" applyAlignment="1">
      <alignment horizontal="left" vertical="center" wrapText="1"/>
    </xf>
    <xf numFmtId="3" fontId="12" fillId="15" borderId="89" xfId="2" applyNumberFormat="1" applyFont="1" applyFill="1" applyBorder="1" applyAlignment="1" applyProtection="1">
      <alignment vertical="center"/>
    </xf>
    <xf numFmtId="3" fontId="12" fillId="15" borderId="16" xfId="2" applyNumberFormat="1" applyFont="1" applyFill="1" applyBorder="1" applyAlignment="1" applyProtection="1">
      <alignment vertical="center"/>
    </xf>
    <xf numFmtId="0" fontId="187" fillId="25" borderId="40" xfId="10" quotePrefix="1" applyFont="1" applyFill="1" applyBorder="1" applyAlignment="1" applyProtection="1">
      <alignment horizontal="right" vertical="center"/>
    </xf>
    <xf numFmtId="0" fontId="180" fillId="25" borderId="41" xfId="10" applyFont="1" applyFill="1" applyBorder="1" applyAlignment="1" applyProtection="1">
      <alignment horizontal="right" vertical="center"/>
    </xf>
    <xf numFmtId="0" fontId="176" fillId="25" borderId="42" xfId="10" applyFont="1" applyFill="1" applyBorder="1" applyAlignment="1" applyProtection="1">
      <alignment horizontal="center" vertical="center" wrapText="1"/>
    </xf>
    <xf numFmtId="3" fontId="176" fillId="25" borderId="80" xfId="2" applyNumberFormat="1" applyFont="1" applyFill="1" applyBorder="1" applyAlignment="1" applyProtection="1">
      <alignment vertical="center"/>
    </xf>
    <xf numFmtId="3" fontId="186" fillId="25" borderId="40" xfId="2" applyNumberFormat="1" applyFont="1" applyFill="1" applyBorder="1" applyAlignment="1" applyProtection="1">
      <alignment vertical="center"/>
    </xf>
    <xf numFmtId="3" fontId="186" fillId="25" borderId="41" xfId="2" applyNumberFormat="1" applyFont="1" applyFill="1" applyBorder="1" applyAlignment="1" applyProtection="1">
      <alignment vertical="center"/>
    </xf>
    <xf numFmtId="3" fontId="186" fillId="25" borderId="42" xfId="2" applyNumberFormat="1" applyFont="1" applyFill="1" applyBorder="1" applyAlignment="1" applyProtection="1">
      <alignment vertical="center"/>
    </xf>
    <xf numFmtId="0" fontId="3" fillId="25" borderId="0" xfId="2" applyFont="1" applyFill="1" applyAlignment="1" applyProtection="1">
      <alignment vertical="center"/>
    </xf>
    <xf numFmtId="0" fontId="3" fillId="25" borderId="0" xfId="2" applyFont="1" applyFill="1" applyAlignment="1" applyProtection="1">
      <alignment vertical="center" wrapText="1"/>
    </xf>
    <xf numFmtId="0" fontId="3" fillId="27" borderId="0" xfId="2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2" quotePrefix="1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8" fillId="28" borderId="6" xfId="2" applyFont="1" applyFill="1" applyBorder="1" applyAlignment="1" applyProtection="1">
      <alignment horizontal="center" vertical="center"/>
    </xf>
    <xf numFmtId="0" fontId="179" fillId="28" borderId="6" xfId="0" applyFont="1" applyFill="1" applyBorder="1" applyAlignment="1" applyProtection="1">
      <alignment horizontal="center" vertical="center"/>
    </xf>
    <xf numFmtId="0" fontId="175" fillId="28" borderId="7" xfId="2" applyFont="1" applyFill="1" applyBorder="1" applyAlignment="1" applyProtection="1">
      <alignment horizontal="center" vertical="center"/>
    </xf>
    <xf numFmtId="0" fontId="3" fillId="15" borderId="0" xfId="2" quotePrefix="1" applyFont="1" applyFill="1" applyBorder="1" applyAlignment="1" applyProtection="1">
      <alignment horizontal="center" vertical="center" wrapText="1"/>
    </xf>
    <xf numFmtId="0" fontId="11" fillId="28" borderId="90" xfId="2" quotePrefix="1" applyFont="1" applyFill="1" applyBorder="1" applyAlignment="1" applyProtection="1">
      <alignment horizontal="center" vertical="center" wrapText="1"/>
    </xf>
    <xf numFmtId="1" fontId="11" fillId="15" borderId="14" xfId="2" applyNumberFormat="1" applyFont="1" applyFill="1" applyBorder="1" applyAlignment="1" applyProtection="1">
      <alignment horizontal="center" vertical="center" wrapText="1"/>
    </xf>
    <xf numFmtId="1" fontId="11" fillId="15" borderId="83" xfId="2" applyNumberFormat="1" applyFont="1" applyFill="1" applyBorder="1" applyAlignment="1" applyProtection="1">
      <alignment horizontal="center" vertical="center" wrapText="1"/>
    </xf>
    <xf numFmtId="1" fontId="11" fillId="15" borderId="13" xfId="2" applyNumberFormat="1" applyFont="1" applyFill="1" applyBorder="1" applyAlignment="1" applyProtection="1">
      <alignment horizontal="center" vertical="center" wrapText="1"/>
    </xf>
    <xf numFmtId="0" fontId="65" fillId="28" borderId="10" xfId="2" applyFont="1" applyFill="1" applyBorder="1" applyAlignment="1" applyProtection="1">
      <alignment horizontal="center" vertical="center" wrapText="1"/>
    </xf>
    <xf numFmtId="0" fontId="3" fillId="15" borderId="0" xfId="2" quotePrefix="1" applyFont="1" applyFill="1" applyBorder="1" applyAlignment="1" applyProtection="1">
      <alignment horizontal="left" vertical="center"/>
    </xf>
    <xf numFmtId="0" fontId="3" fillId="15" borderId="0" xfId="2" applyFont="1" applyFill="1" applyBorder="1" applyAlignment="1" applyProtection="1">
      <alignment horizontal="center" vertical="center"/>
    </xf>
    <xf numFmtId="0" fontId="3" fillId="15" borderId="73" xfId="2" quotePrefix="1" applyFont="1" applyFill="1" applyBorder="1" applyAlignment="1" applyProtection="1">
      <alignment horizontal="left" vertical="center" wrapText="1"/>
    </xf>
    <xf numFmtId="3" fontId="58" fillId="15" borderId="91" xfId="2" quotePrefix="1" applyNumberFormat="1" applyFont="1" applyFill="1" applyBorder="1" applyAlignment="1">
      <alignment horizontal="center" vertical="center"/>
    </xf>
    <xf numFmtId="3" fontId="59" fillId="15" borderId="85" xfId="2" quotePrefix="1" applyNumberFormat="1" applyFont="1" applyFill="1" applyBorder="1" applyAlignment="1">
      <alignment horizontal="center" vertical="center"/>
    </xf>
    <xf numFmtId="3" fontId="59" fillId="15" borderId="84" xfId="2" quotePrefix="1" applyNumberFormat="1" applyFont="1" applyFill="1" applyBorder="1" applyAlignment="1" applyProtection="1">
      <alignment horizontal="center" vertical="center"/>
    </xf>
    <xf numFmtId="3" fontId="60" fillId="15" borderId="86" xfId="2" quotePrefix="1" applyNumberFormat="1" applyFont="1" applyFill="1" applyBorder="1" applyAlignment="1" applyProtection="1">
      <alignment horizontal="center" vertical="center"/>
    </xf>
    <xf numFmtId="3" fontId="44" fillId="15" borderId="85" xfId="2" quotePrefix="1" applyNumberFormat="1" applyFont="1" applyFill="1" applyBorder="1" applyAlignment="1" applyProtection="1">
      <alignment horizontal="center" vertical="center"/>
    </xf>
    <xf numFmtId="3" fontId="44" fillId="15" borderId="84" xfId="2" quotePrefix="1" applyNumberFormat="1" applyFont="1" applyFill="1" applyBorder="1" applyAlignment="1" applyProtection="1">
      <alignment horizontal="center" vertical="center"/>
    </xf>
    <xf numFmtId="3" fontId="44" fillId="15" borderId="86" xfId="2" quotePrefix="1" applyNumberFormat="1" applyFont="1" applyFill="1" applyBorder="1" applyAlignment="1" applyProtection="1">
      <alignment horizontal="center" vertical="center"/>
    </xf>
    <xf numFmtId="3" fontId="29" fillId="15" borderId="91" xfId="2" quotePrefix="1" applyNumberFormat="1" applyFont="1" applyFill="1" applyBorder="1" applyAlignment="1" applyProtection="1">
      <alignment horizontal="center" vertical="center"/>
    </xf>
    <xf numFmtId="176" fontId="3" fillId="15" borderId="0" xfId="2" quotePrefix="1" applyNumberFormat="1" applyFont="1" applyFill="1" applyBorder="1" applyAlignment="1" applyProtection="1">
      <alignment horizontal="center" vertical="center"/>
    </xf>
    <xf numFmtId="176" fontId="11" fillId="28" borderId="92" xfId="2" quotePrefix="1" applyNumberFormat="1" applyFont="1" applyFill="1" applyBorder="1" applyAlignment="1" applyProtection="1">
      <alignment horizontal="center" vertical="center" wrapText="1"/>
    </xf>
    <xf numFmtId="187" fontId="11" fillId="28" borderId="92" xfId="2" applyNumberFormat="1" applyFont="1" applyFill="1" applyBorder="1" applyAlignment="1" applyProtection="1">
      <alignment horizontal="right" vertical="center"/>
    </xf>
    <xf numFmtId="3" fontId="3" fillId="19" borderId="87" xfId="2" applyNumberFormat="1" applyFont="1" applyFill="1" applyBorder="1" applyAlignment="1">
      <alignment horizontal="right" vertical="center"/>
    </xf>
    <xf numFmtId="3" fontId="3" fillId="19" borderId="93" xfId="2" applyNumberFormat="1" applyFont="1" applyFill="1" applyBorder="1" applyAlignment="1">
      <alignment horizontal="right" vertical="center"/>
    </xf>
    <xf numFmtId="3" fontId="3" fillId="19" borderId="88" xfId="2" applyNumberFormat="1" applyFont="1" applyFill="1" applyBorder="1" applyAlignment="1">
      <alignment horizontal="right" vertical="center"/>
    </xf>
    <xf numFmtId="187" fontId="6" fillId="28" borderId="92" xfId="2" applyNumberFormat="1" applyFont="1" applyFill="1" applyBorder="1" applyAlignment="1" applyProtection="1">
      <alignment horizontal="right" vertical="center"/>
    </xf>
    <xf numFmtId="176" fontId="3" fillId="15" borderId="0" xfId="2" applyNumberFormat="1" applyFont="1" applyFill="1" applyBorder="1" applyAlignment="1" applyProtection="1">
      <alignment vertical="center"/>
    </xf>
    <xf numFmtId="176" fontId="11" fillId="28" borderId="80" xfId="2" quotePrefix="1" applyNumberFormat="1" applyFont="1" applyFill="1" applyBorder="1" applyAlignment="1" applyProtection="1">
      <alignment horizontal="center" vertical="center" wrapText="1"/>
    </xf>
    <xf numFmtId="187" fontId="11" fillId="28" borderId="80" xfId="2" applyNumberFormat="1" applyFont="1" applyFill="1" applyBorder="1" applyAlignment="1" applyProtection="1">
      <alignment horizontal="right" vertical="center"/>
    </xf>
    <xf numFmtId="187" fontId="3" fillId="19" borderId="40" xfId="2" applyNumberFormat="1" applyFont="1" applyFill="1" applyBorder="1" applyAlignment="1" applyProtection="1">
      <alignment horizontal="right" vertical="center"/>
    </xf>
    <xf numFmtId="187" fontId="3" fillId="19" borderId="41" xfId="2" applyNumberFormat="1" applyFont="1" applyFill="1" applyBorder="1" applyAlignment="1" applyProtection="1">
      <alignment horizontal="right" vertical="center"/>
    </xf>
    <xf numFmtId="187" fontId="3" fillId="19" borderId="42" xfId="2" applyNumberFormat="1" applyFont="1" applyFill="1" applyBorder="1" applyAlignment="1" applyProtection="1">
      <alignment horizontal="right" vertical="center"/>
    </xf>
    <xf numFmtId="187" fontId="6" fillId="28" borderId="80" xfId="2" applyNumberFormat="1" applyFont="1" applyFill="1" applyBorder="1" applyAlignment="1" applyProtection="1">
      <alignment horizontal="right" vertical="center"/>
    </xf>
    <xf numFmtId="0" fontId="188" fillId="15" borderId="94" xfId="6" applyFont="1" applyFill="1" applyBorder="1" applyProtection="1"/>
    <xf numFmtId="188" fontId="188" fillId="15" borderId="0" xfId="6" applyNumberFormat="1" applyFont="1" applyFill="1" applyBorder="1" applyProtection="1"/>
    <xf numFmtId="0" fontId="3" fillId="27" borderId="0" xfId="2" applyFont="1" applyFill="1" applyAlignment="1" applyProtection="1">
      <alignment vertical="center"/>
    </xf>
    <xf numFmtId="0" fontId="3" fillId="27" borderId="0" xfId="2" applyFont="1" applyFill="1" applyAlignment="1" applyProtection="1">
      <alignment vertical="center" wrapText="1"/>
    </xf>
    <xf numFmtId="0" fontId="189" fillId="29" borderId="95" xfId="2" quotePrefix="1" applyFont="1" applyFill="1" applyBorder="1" applyAlignment="1" applyProtection="1">
      <alignment vertical="center"/>
    </xf>
    <xf numFmtId="0" fontId="190" fillId="29" borderId="96" xfId="2" applyFont="1" applyFill="1" applyBorder="1" applyAlignment="1" applyProtection="1">
      <alignment horizontal="center" vertical="center"/>
    </xf>
    <xf numFmtId="0" fontId="189" fillId="29" borderId="97" xfId="2" quotePrefix="1" applyFont="1" applyFill="1" applyBorder="1" applyAlignment="1" applyProtection="1">
      <alignment horizontal="center" vertical="center" wrapText="1"/>
    </xf>
    <xf numFmtId="0" fontId="191" fillId="29" borderId="5" xfId="2" applyFont="1" applyFill="1" applyBorder="1" applyAlignment="1" applyProtection="1">
      <alignment horizontal="left" vertical="center"/>
    </xf>
    <xf numFmtId="0" fontId="192" fillId="29" borderId="6" xfId="0" applyFont="1" applyFill="1" applyBorder="1" applyAlignment="1" applyProtection="1">
      <alignment horizontal="center" vertical="center"/>
    </xf>
    <xf numFmtId="0" fontId="190" fillId="29" borderId="7" xfId="2" applyFont="1" applyFill="1" applyBorder="1" applyAlignment="1" applyProtection="1">
      <alignment horizontal="center" vertical="center"/>
    </xf>
    <xf numFmtId="0" fontId="193" fillId="29" borderId="8" xfId="2" quotePrefix="1" applyFont="1" applyFill="1" applyBorder="1" applyAlignment="1" applyProtection="1">
      <alignment horizontal="center" vertical="center"/>
    </xf>
    <xf numFmtId="0" fontId="193" fillId="29" borderId="3" xfId="2" applyFont="1" applyFill="1" applyBorder="1" applyAlignment="1" applyProtection="1">
      <alignment horizontal="center" vertical="center"/>
    </xf>
    <xf numFmtId="0" fontId="6" fillId="15" borderId="89" xfId="10" applyFont="1" applyFill="1" applyBorder="1" applyAlignment="1" applyProtection="1">
      <alignment horizontal="center" vertical="center" wrapText="1"/>
    </xf>
    <xf numFmtId="1" fontId="189" fillId="15" borderId="14" xfId="2" applyNumberFormat="1" applyFont="1" applyFill="1" applyBorder="1" applyAlignment="1" applyProtection="1">
      <alignment horizontal="center" vertical="center" wrapText="1"/>
    </xf>
    <xf numFmtId="1" fontId="189" fillId="15" borderId="83" xfId="2" applyNumberFormat="1" applyFont="1" applyFill="1" applyBorder="1" applyAlignment="1" applyProtection="1">
      <alignment horizontal="center" vertical="center" wrapText="1"/>
    </xf>
    <xf numFmtId="1" fontId="189" fillId="15" borderId="13" xfId="2" applyNumberFormat="1" applyFont="1" applyFill="1" applyBorder="1" applyAlignment="1" applyProtection="1">
      <alignment horizontal="center" vertical="center" wrapText="1"/>
    </xf>
    <xf numFmtId="0" fontId="194" fillId="29" borderId="10" xfId="2" applyFont="1" applyFill="1" applyBorder="1" applyAlignment="1" applyProtection="1">
      <alignment horizontal="center" vertical="center" wrapText="1"/>
    </xf>
    <xf numFmtId="0" fontId="3" fillId="15" borderId="31" xfId="2" applyFont="1" applyFill="1" applyBorder="1" applyAlignment="1" applyProtection="1">
      <alignment horizontal="left" vertical="center"/>
    </xf>
    <xf numFmtId="0" fontId="3" fillId="15" borderId="4" xfId="2" applyFont="1" applyFill="1" applyBorder="1" applyAlignment="1" applyProtection="1">
      <alignment horizontal="left" vertical="center"/>
    </xf>
    <xf numFmtId="0" fontId="190" fillId="15" borderId="0" xfId="2" applyFont="1" applyFill="1" applyBorder="1" applyAlignment="1" applyProtection="1">
      <alignment horizontal="left" vertical="center" wrapText="1"/>
    </xf>
    <xf numFmtId="179" fontId="195" fillId="30" borderId="31" xfId="10" quotePrefix="1" applyNumberFormat="1" applyFont="1" applyFill="1" applyBorder="1" applyAlignment="1">
      <alignment horizontal="right" vertical="center"/>
    </xf>
    <xf numFmtId="3" fontId="189" fillId="30" borderId="52" xfId="2" applyNumberFormat="1" applyFont="1" applyFill="1" applyBorder="1" applyAlignment="1" applyProtection="1">
      <alignment vertical="center"/>
    </xf>
    <xf numFmtId="3" fontId="196" fillId="30" borderId="8" xfId="2" applyNumberFormat="1" applyFont="1" applyFill="1" applyBorder="1" applyAlignment="1">
      <alignment vertical="center"/>
    </xf>
    <xf numFmtId="3" fontId="196" fillId="30" borderId="3" xfId="2" applyNumberFormat="1" applyFont="1" applyFill="1" applyBorder="1" applyAlignment="1" applyProtection="1">
      <alignment vertical="center"/>
    </xf>
    <xf numFmtId="3" fontId="196" fillId="30" borderId="9" xfId="2" applyNumberFormat="1" applyFont="1" applyFill="1" applyBorder="1" applyAlignment="1" applyProtection="1">
      <alignment vertical="center"/>
    </xf>
    <xf numFmtId="176" fontId="3" fillId="15" borderId="17" xfId="10" applyNumberFormat="1" applyFont="1" applyFill="1" applyBorder="1" applyAlignment="1">
      <alignment horizontal="right" vertical="center"/>
    </xf>
    <xf numFmtId="0" fontId="3" fillId="15" borderId="19" xfId="10" applyFont="1" applyFill="1" applyBorder="1" applyAlignment="1">
      <alignment vertical="center" wrapText="1"/>
    </xf>
    <xf numFmtId="186" fontId="161" fillId="31" borderId="21" xfId="2" applyNumberFormat="1" applyFont="1" applyFill="1" applyBorder="1" applyAlignment="1" applyProtection="1">
      <alignment horizontal="center" vertical="center"/>
    </xf>
    <xf numFmtId="186" fontId="161" fillId="31" borderId="25" xfId="2" applyNumberFormat="1" applyFont="1" applyFill="1" applyBorder="1" applyAlignment="1" applyProtection="1">
      <alignment horizontal="center" vertical="center"/>
    </xf>
    <xf numFmtId="186" fontId="161" fillId="31" borderId="35" xfId="2" applyNumberFormat="1" applyFont="1" applyFill="1" applyBorder="1" applyAlignment="1" applyProtection="1">
      <alignment horizontal="center" vertical="center"/>
    </xf>
    <xf numFmtId="3" fontId="196" fillId="30" borderId="8" xfId="2" applyNumberFormat="1" applyFont="1" applyFill="1" applyBorder="1" applyAlignment="1" applyProtection="1">
      <alignment vertical="center"/>
    </xf>
    <xf numFmtId="0" fontId="8" fillId="15" borderId="19" xfId="10" applyFont="1" applyFill="1" applyBorder="1" applyAlignment="1">
      <alignment vertical="center" wrapText="1"/>
    </xf>
    <xf numFmtId="179" fontId="9" fillId="15" borderId="98" xfId="10" quotePrefix="1" applyNumberFormat="1" applyFont="1" applyFill="1" applyBorder="1" applyAlignment="1">
      <alignment horizontal="right" vertical="center"/>
    </xf>
    <xf numFmtId="0" fontId="8" fillId="15" borderId="99" xfId="10" applyFont="1" applyFill="1" applyBorder="1" applyAlignment="1">
      <alignment vertical="center" wrapText="1"/>
    </xf>
    <xf numFmtId="3" fontId="12" fillId="15" borderId="98" xfId="2" applyNumberFormat="1" applyFont="1" applyFill="1" applyBorder="1" applyAlignment="1" applyProtection="1">
      <alignment horizontal="right" vertical="center"/>
      <protection locked="0"/>
    </xf>
    <xf numFmtId="0" fontId="8" fillId="15" borderId="38" xfId="10" applyFont="1" applyFill="1" applyBorder="1" applyAlignment="1">
      <alignment vertical="center" wrapText="1"/>
    </xf>
    <xf numFmtId="3" fontId="196" fillId="30" borderId="100" xfId="2" applyNumberFormat="1" applyFont="1" applyFill="1" applyBorder="1" applyAlignment="1" applyProtection="1">
      <alignment vertical="center"/>
    </xf>
    <xf numFmtId="0" fontId="8" fillId="15" borderId="99" xfId="2" applyFont="1" applyFill="1" applyBorder="1" applyAlignment="1">
      <alignment vertical="center" wrapText="1"/>
    </xf>
    <xf numFmtId="3" fontId="12" fillId="15" borderId="101" xfId="2" applyNumberFormat="1" applyFont="1" applyFill="1" applyBorder="1" applyAlignment="1" applyProtection="1">
      <alignment horizontal="right" vertical="center"/>
      <protection locked="0"/>
    </xf>
    <xf numFmtId="0" fontId="8" fillId="15" borderId="38" xfId="2" applyFont="1" applyFill="1" applyBorder="1" applyAlignment="1">
      <alignment vertical="center" wrapText="1"/>
    </xf>
    <xf numFmtId="186" fontId="161" fillId="31" borderId="67" xfId="2" applyNumberFormat="1" applyFont="1" applyFill="1" applyBorder="1" applyAlignment="1" applyProtection="1">
      <alignment horizontal="center" vertical="center"/>
    </xf>
    <xf numFmtId="179" fontId="9" fillId="15" borderId="68" xfId="10" quotePrefix="1" applyNumberFormat="1" applyFont="1" applyFill="1" applyBorder="1" applyAlignment="1">
      <alignment horizontal="right" vertical="center"/>
    </xf>
    <xf numFmtId="0" fontId="8" fillId="15" borderId="69" xfId="2" applyFont="1" applyFill="1" applyBorder="1" applyAlignment="1">
      <alignment vertical="center" wrapText="1"/>
    </xf>
    <xf numFmtId="3" fontId="12" fillId="15" borderId="71" xfId="2" applyNumberFormat="1" applyFont="1" applyFill="1" applyBorder="1" applyAlignment="1" applyProtection="1">
      <alignment horizontal="right" vertical="center"/>
      <protection locked="0"/>
    </xf>
    <xf numFmtId="3" fontId="12" fillId="15" borderId="68" xfId="2" applyNumberFormat="1" applyFont="1" applyFill="1" applyBorder="1" applyAlignment="1" applyProtection="1">
      <alignment horizontal="right" vertical="center"/>
      <protection locked="0"/>
    </xf>
    <xf numFmtId="186" fontId="161" fillId="31" borderId="72" xfId="2" applyNumberFormat="1" applyFont="1" applyFill="1" applyBorder="1" applyAlignment="1" applyProtection="1">
      <alignment horizontal="center" vertical="center"/>
    </xf>
    <xf numFmtId="0" fontId="8" fillId="15" borderId="99" xfId="10" applyFont="1" applyFill="1" applyBorder="1" applyAlignment="1">
      <alignment horizontal="left" vertical="center" wrapText="1"/>
    </xf>
    <xf numFmtId="0" fontId="8" fillId="15" borderId="23" xfId="10" applyFont="1" applyFill="1" applyBorder="1" applyAlignment="1">
      <alignment horizontal="left" vertical="center" wrapText="1"/>
    </xf>
    <xf numFmtId="3" fontId="189" fillId="30" borderId="52" xfId="2" applyNumberFormat="1" applyFont="1" applyFill="1" applyBorder="1" applyAlignment="1" applyProtection="1">
      <alignment horizontal="right" vertical="center"/>
    </xf>
    <xf numFmtId="3" fontId="196" fillId="30" borderId="8" xfId="2" applyNumberFormat="1" applyFont="1" applyFill="1" applyBorder="1" applyAlignment="1" applyProtection="1">
      <alignment horizontal="right" vertical="center"/>
    </xf>
    <xf numFmtId="3" fontId="196" fillId="30" borderId="3" xfId="2" applyNumberFormat="1" applyFont="1" applyFill="1" applyBorder="1" applyAlignment="1" applyProtection="1">
      <alignment horizontal="right" vertical="center"/>
    </xf>
    <xf numFmtId="179" fontId="21" fillId="15" borderId="98" xfId="10" quotePrefix="1" applyNumberFormat="1" applyFont="1" applyFill="1" applyBorder="1" applyAlignment="1">
      <alignment horizontal="right"/>
    </xf>
    <xf numFmtId="0" fontId="22" fillId="15" borderId="99" xfId="10" applyFont="1" applyFill="1" applyBorder="1"/>
    <xf numFmtId="179" fontId="21" fillId="15" borderId="27" xfId="10" quotePrefix="1" applyNumberFormat="1" applyFont="1" applyFill="1" applyBorder="1" applyAlignment="1">
      <alignment horizontal="right"/>
    </xf>
    <xf numFmtId="0" fontId="22" fillId="15" borderId="38" xfId="10" applyFont="1" applyFill="1" applyBorder="1"/>
    <xf numFmtId="0" fontId="3" fillId="15" borderId="99" xfId="10" applyFont="1" applyFill="1" applyBorder="1" applyAlignment="1">
      <alignment horizontal="left" vertical="center" wrapText="1"/>
    </xf>
    <xf numFmtId="0" fontId="3" fillId="15" borderId="69" xfId="10" applyFont="1" applyFill="1" applyBorder="1" applyAlignment="1">
      <alignment horizontal="left" vertical="center" wrapText="1"/>
    </xf>
    <xf numFmtId="0" fontId="8" fillId="15" borderId="64" xfId="10" applyFont="1" applyFill="1" applyBorder="1" applyAlignment="1">
      <alignment horizontal="left" vertical="center" wrapText="1"/>
    </xf>
    <xf numFmtId="0" fontId="8" fillId="15" borderId="59" xfId="10" applyFont="1" applyFill="1" applyBorder="1" applyAlignment="1">
      <alignment horizontal="left" vertical="center" wrapText="1"/>
    </xf>
    <xf numFmtId="3" fontId="196" fillId="30" borderId="8" xfId="2" applyNumberFormat="1" applyFont="1" applyFill="1" applyBorder="1" applyAlignment="1" applyProtection="1">
      <alignment horizontal="right" vertical="center"/>
      <protection locked="0"/>
    </xf>
    <xf numFmtId="3" fontId="196" fillId="30" borderId="3" xfId="2" applyNumberFormat="1" applyFont="1" applyFill="1" applyBorder="1" applyAlignment="1" applyProtection="1">
      <alignment horizontal="right" vertical="center"/>
      <protection locked="0"/>
    </xf>
    <xf numFmtId="0" fontId="8" fillId="15" borderId="38" xfId="10" applyFont="1" applyFill="1" applyBorder="1" applyAlignment="1">
      <alignment horizontal="left" vertical="center" wrapText="1"/>
    </xf>
    <xf numFmtId="179" fontId="195" fillId="30" borderId="17" xfId="10" quotePrefix="1" applyNumberFormat="1" applyFont="1" applyFill="1" applyBorder="1" applyAlignment="1">
      <alignment horizontal="right" vertical="center"/>
    </xf>
    <xf numFmtId="0" fontId="3" fillId="15" borderId="50" xfId="10" applyFont="1" applyFill="1" applyBorder="1" applyAlignment="1">
      <alignment horizontal="left" vertical="center" wrapText="1"/>
    </xf>
    <xf numFmtId="0" fontId="3" fillId="15" borderId="0" xfId="10" applyFont="1" applyFill="1" applyBorder="1" applyAlignment="1">
      <alignment horizontal="left" vertical="center" wrapText="1"/>
    </xf>
    <xf numFmtId="179" fontId="195" fillId="31" borderId="31" xfId="10" quotePrefix="1" applyNumberFormat="1" applyFont="1" applyFill="1" applyBorder="1" applyAlignment="1">
      <alignment horizontal="right" vertical="center"/>
    </xf>
    <xf numFmtId="0" fontId="3" fillId="15" borderId="102" xfId="10" applyFont="1" applyFill="1" applyBorder="1" applyAlignment="1">
      <alignment horizontal="left" vertical="center" wrapText="1"/>
    </xf>
    <xf numFmtId="179" fontId="195" fillId="30" borderId="11" xfId="10" quotePrefix="1" applyNumberFormat="1" applyFont="1" applyFill="1" applyBorder="1" applyAlignment="1">
      <alignment horizontal="right" vertical="center"/>
    </xf>
    <xf numFmtId="3" fontId="189" fillId="30" borderId="10" xfId="2" applyNumberFormat="1" applyFont="1" applyFill="1" applyBorder="1" applyAlignment="1" applyProtection="1">
      <alignment vertical="center"/>
    </xf>
    <xf numFmtId="3" fontId="196" fillId="30" borderId="14" xfId="2" applyNumberFormat="1" applyFont="1" applyFill="1" applyBorder="1" applyAlignment="1" applyProtection="1">
      <alignment vertical="center"/>
    </xf>
    <xf numFmtId="3" fontId="196" fillId="30" borderId="15" xfId="2" applyNumberFormat="1" applyFont="1" applyFill="1" applyBorder="1" applyAlignment="1" applyProtection="1">
      <alignment vertical="center"/>
    </xf>
    <xf numFmtId="0" fontId="8" fillId="15" borderId="103" xfId="10" applyFont="1" applyFill="1" applyBorder="1" applyAlignment="1">
      <alignment horizontal="left" vertical="center" wrapText="1"/>
    </xf>
    <xf numFmtId="179" fontId="9" fillId="15" borderId="58" xfId="10" quotePrefix="1" applyNumberFormat="1" applyFont="1" applyFill="1" applyBorder="1" applyAlignment="1">
      <alignment horizontal="right"/>
    </xf>
    <xf numFmtId="0" fontId="3" fillId="15" borderId="59" xfId="10" applyFont="1" applyFill="1" applyBorder="1" applyAlignment="1">
      <alignment horizontal="left" wrapText="1"/>
    </xf>
    <xf numFmtId="179" fontId="9" fillId="15" borderId="63" xfId="10" quotePrefix="1" applyNumberFormat="1" applyFont="1" applyFill="1" applyBorder="1" applyAlignment="1">
      <alignment horizontal="right"/>
    </xf>
    <xf numFmtId="0" fontId="3" fillId="15" borderId="64" xfId="10" applyFont="1" applyFill="1" applyBorder="1" applyAlignment="1">
      <alignment horizontal="left" wrapText="1"/>
    </xf>
    <xf numFmtId="0" fontId="13" fillId="15" borderId="59" xfId="10" applyFont="1" applyFill="1" applyBorder="1" applyAlignment="1">
      <alignment horizontal="left" vertical="center" wrapText="1"/>
    </xf>
    <xf numFmtId="0" fontId="13" fillId="15" borderId="23" xfId="10" applyFont="1" applyFill="1" applyBorder="1" applyAlignment="1">
      <alignment horizontal="left" vertical="center" wrapText="1"/>
    </xf>
    <xf numFmtId="0" fontId="13" fillId="15" borderId="64" xfId="10" applyFont="1" applyFill="1" applyBorder="1" applyAlignment="1">
      <alignment horizontal="left" vertical="center" wrapText="1"/>
    </xf>
    <xf numFmtId="3" fontId="12" fillId="15" borderId="56" xfId="2" applyNumberFormat="1" applyFont="1" applyFill="1" applyBorder="1" applyAlignment="1" applyProtection="1">
      <alignment horizontal="right" vertical="center"/>
      <protection locked="0"/>
    </xf>
    <xf numFmtId="3" fontId="12" fillId="15" borderId="1" xfId="2" applyNumberFormat="1" applyFont="1" applyFill="1" applyBorder="1" applyAlignment="1" applyProtection="1">
      <alignment horizontal="right" vertical="center"/>
      <protection locked="0"/>
    </xf>
    <xf numFmtId="0" fontId="14" fillId="15" borderId="59" xfId="10" applyFont="1" applyFill="1" applyBorder="1" applyAlignment="1">
      <alignment horizontal="left" vertical="center" wrapText="1"/>
    </xf>
    <xf numFmtId="0" fontId="14" fillId="15" borderId="64" xfId="10" applyFont="1" applyFill="1" applyBorder="1" applyAlignment="1">
      <alignment horizontal="left" vertical="center" wrapText="1"/>
    </xf>
    <xf numFmtId="0" fontId="13" fillId="15" borderId="32" xfId="10" applyFont="1" applyFill="1" applyBorder="1" applyAlignment="1">
      <alignment horizontal="left" vertical="center" wrapText="1"/>
    </xf>
    <xf numFmtId="0" fontId="12" fillId="15" borderId="17" xfId="10" quotePrefix="1" applyFont="1" applyFill="1" applyBorder="1" applyAlignment="1">
      <alignment horizontal="right" vertical="center"/>
    </xf>
    <xf numFmtId="179" fontId="14" fillId="15" borderId="58" xfId="10" quotePrefix="1" applyNumberFormat="1" applyFont="1" applyFill="1" applyBorder="1" applyAlignment="1">
      <alignment horizontal="right" vertical="center"/>
    </xf>
    <xf numFmtId="0" fontId="14" fillId="15" borderId="23" xfId="10" applyFont="1" applyFill="1" applyBorder="1" applyAlignment="1">
      <alignment horizontal="left" vertical="center" wrapText="1"/>
    </xf>
    <xf numFmtId="0" fontId="14" fillId="15" borderId="0" xfId="10" applyFont="1" applyFill="1" applyBorder="1" applyAlignment="1">
      <alignment horizontal="left" vertical="center" wrapText="1"/>
    </xf>
    <xf numFmtId="0" fontId="14" fillId="15" borderId="19" xfId="10" applyFont="1" applyFill="1" applyBorder="1" applyAlignment="1">
      <alignment horizontal="left" wrapText="1"/>
    </xf>
    <xf numFmtId="0" fontId="14" fillId="15" borderId="64" xfId="10" applyFont="1" applyFill="1" applyBorder="1" applyAlignment="1">
      <alignment horizontal="left" wrapText="1"/>
    </xf>
    <xf numFmtId="0" fontId="14" fillId="15" borderId="59" xfId="10" applyFont="1" applyFill="1" applyBorder="1" applyAlignment="1">
      <alignment horizontal="left" wrapText="1"/>
    </xf>
    <xf numFmtId="0" fontId="14" fillId="15" borderId="32" xfId="10" applyFont="1" applyFill="1" applyBorder="1" applyAlignment="1">
      <alignment horizontal="left" wrapText="1"/>
    </xf>
    <xf numFmtId="186" fontId="153" fillId="21" borderId="53" xfId="2" applyNumberFormat="1" applyFont="1" applyFill="1" applyBorder="1" applyAlignment="1" applyProtection="1">
      <alignment horizontal="center" vertical="center"/>
    </xf>
    <xf numFmtId="186" fontId="153" fillId="21" borderId="55" xfId="2" applyNumberFormat="1" applyFont="1" applyFill="1" applyBorder="1" applyAlignment="1" applyProtection="1">
      <alignment horizontal="center" vertical="center"/>
    </xf>
    <xf numFmtId="186" fontId="153" fillId="21" borderId="57" xfId="2" applyNumberFormat="1" applyFont="1" applyFill="1" applyBorder="1" applyAlignment="1" applyProtection="1">
      <alignment horizontal="center" vertical="center"/>
    </xf>
    <xf numFmtId="176" fontId="6" fillId="15" borderId="17" xfId="10" applyNumberFormat="1" applyFont="1" applyFill="1" applyBorder="1" applyAlignment="1">
      <alignment horizontal="right" vertical="center"/>
    </xf>
    <xf numFmtId="179" fontId="9" fillId="15" borderId="75" xfId="10" quotePrefix="1" applyNumberFormat="1" applyFont="1" applyFill="1" applyBorder="1" applyAlignment="1">
      <alignment horizontal="right" vertical="center"/>
    </xf>
    <xf numFmtId="0" fontId="3" fillId="15" borderId="76" xfId="10" applyFont="1" applyFill="1" applyBorder="1" applyAlignment="1">
      <alignment horizontal="left" vertical="center" wrapText="1"/>
    </xf>
    <xf numFmtId="186" fontId="161" fillId="21" borderId="78" xfId="2" applyNumberFormat="1" applyFont="1" applyFill="1" applyBorder="1" applyAlignment="1" applyProtection="1">
      <alignment horizontal="center" vertical="center"/>
    </xf>
    <xf numFmtId="186" fontId="161" fillId="21" borderId="75" xfId="2" applyNumberFormat="1" applyFont="1" applyFill="1" applyBorder="1" applyAlignment="1" applyProtection="1">
      <alignment horizontal="center" vertical="center"/>
    </xf>
    <xf numFmtId="186" fontId="161" fillId="31" borderId="79" xfId="2" applyNumberFormat="1" applyFont="1" applyFill="1" applyBorder="1" applyAlignment="1" applyProtection="1">
      <alignment horizontal="center" vertical="center"/>
    </xf>
    <xf numFmtId="186" fontId="161" fillId="31" borderId="30" xfId="2" applyNumberFormat="1" applyFont="1" applyFill="1" applyBorder="1" applyAlignment="1" applyProtection="1">
      <alignment horizontal="center" vertical="center"/>
    </xf>
    <xf numFmtId="176" fontId="197" fillId="29" borderId="104" xfId="10" applyNumberFormat="1" applyFont="1" applyFill="1" applyBorder="1" applyAlignment="1">
      <alignment horizontal="right" vertical="center"/>
    </xf>
    <xf numFmtId="179" fontId="198" fillId="29" borderId="41" xfId="10" quotePrefix="1" applyNumberFormat="1" applyFont="1" applyFill="1" applyBorder="1" applyAlignment="1">
      <alignment horizontal="right" vertical="center"/>
    </xf>
    <xf numFmtId="0" fontId="189" fillId="29" borderId="105" xfId="10" applyFont="1" applyFill="1" applyBorder="1" applyAlignment="1">
      <alignment horizontal="center" vertical="center" wrapText="1"/>
    </xf>
    <xf numFmtId="3" fontId="195" fillId="29" borderId="80" xfId="2" applyNumberFormat="1" applyFont="1" applyFill="1" applyBorder="1" applyAlignment="1" applyProtection="1">
      <alignment vertical="center"/>
    </xf>
    <xf numFmtId="3" fontId="190" fillId="29" borderId="40" xfId="2" applyNumberFormat="1" applyFont="1" applyFill="1" applyBorder="1" applyAlignment="1">
      <alignment vertical="center"/>
    </xf>
    <xf numFmtId="3" fontId="190" fillId="29" borderId="106" xfId="2" applyNumberFormat="1" applyFont="1" applyFill="1" applyBorder="1" applyAlignment="1">
      <alignment vertical="center"/>
    </xf>
    <xf numFmtId="3" fontId="190" fillId="29" borderId="42" xfId="2" applyNumberFormat="1" applyFont="1" applyFill="1" applyBorder="1" applyAlignment="1">
      <alignment vertical="center"/>
    </xf>
    <xf numFmtId="3" fontId="3" fillId="10" borderId="42" xfId="2" applyNumberFormat="1" applyFont="1" applyFill="1" applyBorder="1" applyAlignment="1" applyProtection="1">
      <alignment vertical="center"/>
    </xf>
    <xf numFmtId="188" fontId="188" fillId="15" borderId="94" xfId="6" applyNumberFormat="1" applyFont="1" applyFill="1" applyBorder="1" applyProtection="1"/>
    <xf numFmtId="188" fontId="199" fillId="15" borderId="94" xfId="6" applyNumberFormat="1" applyFont="1" applyFill="1" applyBorder="1" applyAlignment="1" applyProtection="1">
      <alignment horizontal="center"/>
    </xf>
    <xf numFmtId="0" fontId="3" fillId="15" borderId="0" xfId="2" applyFont="1" applyFill="1" applyBorder="1" applyAlignment="1" applyProtection="1">
      <alignment horizontal="right" vertical="center"/>
    </xf>
    <xf numFmtId="3" fontId="200" fillId="17" borderId="3" xfId="2" applyNumberFormat="1" applyFont="1" applyFill="1" applyBorder="1" applyAlignment="1" applyProtection="1">
      <alignment horizontal="center" vertical="center"/>
      <protection locked="0"/>
    </xf>
    <xf numFmtId="0" fontId="3" fillId="15" borderId="107" xfId="2" applyFont="1" applyFill="1" applyBorder="1" applyAlignment="1" applyProtection="1">
      <alignment vertical="center"/>
    </xf>
    <xf numFmtId="0" fontId="14" fillId="15" borderId="0" xfId="2" applyFont="1" applyFill="1" applyBorder="1" applyAlignment="1" applyProtection="1">
      <alignment vertical="center"/>
    </xf>
    <xf numFmtId="0" fontId="3" fillId="15" borderId="12" xfId="2" applyFont="1" applyFill="1" applyBorder="1" applyAlignment="1" applyProtection="1">
      <alignment horizontal="center" vertical="center"/>
    </xf>
    <xf numFmtId="0" fontId="201" fillId="15" borderId="12" xfId="2" applyFont="1" applyFill="1" applyBorder="1" applyAlignment="1" applyProtection="1">
      <alignment vertical="center"/>
    </xf>
    <xf numFmtId="0" fontId="14" fillId="15" borderId="81" xfId="2" applyFont="1" applyFill="1" applyBorder="1" applyAlignment="1" applyProtection="1">
      <alignment horizontal="right" vertical="center"/>
    </xf>
    <xf numFmtId="0" fontId="202" fillId="24" borderId="3" xfId="2" applyFont="1" applyFill="1" applyBorder="1" applyAlignment="1" applyProtection="1">
      <alignment horizontal="center" vertical="center"/>
      <protection locked="0"/>
    </xf>
    <xf numFmtId="3" fontId="202" fillId="24" borderId="3" xfId="2" applyNumberFormat="1" applyFont="1" applyFill="1" applyBorder="1" applyAlignment="1" applyProtection="1">
      <alignment horizontal="center" vertical="center"/>
      <protection locked="0"/>
    </xf>
    <xf numFmtId="0" fontId="14" fillId="0" borderId="0" xfId="2" applyFont="1" applyAlignment="1" applyProtection="1">
      <alignment horizontal="right" vertical="center"/>
    </xf>
    <xf numFmtId="0" fontId="201" fillId="15" borderId="0" xfId="2" applyFont="1" applyFill="1" applyAlignment="1">
      <alignment vertical="center"/>
    </xf>
    <xf numFmtId="0" fontId="201" fillId="15" borderId="0" xfId="2" applyFont="1" applyFill="1" applyAlignment="1">
      <alignment vertical="center" wrapText="1"/>
    </xf>
    <xf numFmtId="0" fontId="3" fillId="16" borderId="0" xfId="2" applyFont="1" applyFill="1" applyAlignment="1">
      <alignment vertical="center"/>
    </xf>
    <xf numFmtId="0" fontId="3" fillId="16" borderId="0" xfId="2" applyFont="1" applyFill="1" applyAlignment="1">
      <alignment vertical="center" wrapText="1"/>
    </xf>
    <xf numFmtId="0" fontId="3" fillId="18" borderId="0" xfId="2" applyFont="1" applyFill="1" applyAlignment="1">
      <alignment vertical="center" wrapText="1"/>
    </xf>
    <xf numFmtId="0" fontId="170" fillId="24" borderId="16" xfId="2" applyFont="1" applyFill="1" applyBorder="1" applyAlignment="1" applyProtection="1">
      <alignment vertical="center" wrapText="1"/>
    </xf>
    <xf numFmtId="3" fontId="3" fillId="0" borderId="0" xfId="2" applyNumberFormat="1" applyFont="1" applyFill="1" applyAlignment="1" applyProtection="1">
      <alignment horizontal="right" vertical="center"/>
      <protection locked="0"/>
    </xf>
    <xf numFmtId="0" fontId="11" fillId="15" borderId="0" xfId="2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7" fontId="154" fillId="33" borderId="3" xfId="2" applyNumberFormat="1" applyFont="1" applyFill="1" applyBorder="1" applyAlignment="1" applyProtection="1">
      <alignment horizontal="center" vertical="center"/>
    </xf>
    <xf numFmtId="0" fontId="3" fillId="15" borderId="0" xfId="2" applyFont="1" applyFill="1" applyAlignment="1" applyProtection="1">
      <alignment horizontal="right" vertical="center"/>
    </xf>
    <xf numFmtId="185" fontId="11" fillId="24" borderId="3" xfId="2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3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4" fillId="17" borderId="3" xfId="2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6" fontId="57" fillId="15" borderId="0" xfId="0" applyNumberFormat="1" applyFont="1" applyFill="1" applyBorder="1" applyProtection="1"/>
    <xf numFmtId="176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2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6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2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6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6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1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6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6" fontId="34" fillId="0" borderId="0" xfId="0" applyNumberFormat="1" applyFont="1" applyProtection="1"/>
    <xf numFmtId="176" fontId="34" fillId="15" borderId="0" xfId="0" applyNumberFormat="1" applyFont="1" applyFill="1" applyProtection="1"/>
    <xf numFmtId="176" fontId="34" fillId="32" borderId="0" xfId="0" applyNumberFormat="1" applyFont="1" applyFill="1" applyBorder="1" applyProtection="1"/>
    <xf numFmtId="176" fontId="57" fillId="32" borderId="0" xfId="0" applyNumberFormat="1" applyFont="1" applyFill="1" applyBorder="1" applyProtection="1"/>
    <xf numFmtId="0" fontId="34" fillId="15" borderId="110" xfId="0" quotePrefix="1" applyFont="1" applyFill="1" applyBorder="1" applyAlignment="1" applyProtection="1">
      <alignment horizontal="left"/>
    </xf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6" fillId="26" borderId="41" xfId="2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5" fontId="34" fillId="15" borderId="120" xfId="16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7" fontId="57" fillId="19" borderId="92" xfId="0" applyNumberFormat="1" applyFont="1" applyFill="1" applyBorder="1" applyAlignment="1" applyProtection="1"/>
    <xf numFmtId="187" fontId="34" fillId="17" borderId="87" xfId="0" applyNumberFormat="1" applyFont="1" applyFill="1" applyBorder="1" applyAlignment="1" applyProtection="1"/>
    <xf numFmtId="187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5" fillId="35" borderId="31" xfId="6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7" fontId="206" fillId="15" borderId="16" xfId="0" quotePrefix="1" applyNumberFormat="1" applyFont="1" applyFill="1" applyBorder="1" applyAlignment="1" applyProtection="1"/>
    <xf numFmtId="187" fontId="207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7" fontId="57" fillId="19" borderId="80" xfId="0" applyNumberFormat="1" applyFont="1" applyFill="1" applyBorder="1" applyAlignment="1" applyProtection="1">
      <alignment horizontal="right"/>
    </xf>
    <xf numFmtId="187" fontId="34" fillId="17" borderId="40" xfId="0" applyNumberFormat="1" applyFont="1" applyFill="1" applyBorder="1" applyAlignment="1" applyProtection="1">
      <alignment horizontal="right"/>
    </xf>
    <xf numFmtId="187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6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6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6" fontId="34" fillId="31" borderId="55" xfId="0" applyNumberFormat="1" applyFont="1" applyFill="1" applyBorder="1" applyProtection="1"/>
    <xf numFmtId="176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6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6" fontId="34" fillId="0" borderId="38" xfId="0" applyNumberFormat="1" applyFont="1" applyBorder="1" applyProtection="1"/>
    <xf numFmtId="176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7" fontId="206" fillId="15" borderId="96" xfId="0" quotePrefix="1" applyNumberFormat="1" applyFont="1" applyFill="1" applyBorder="1" applyAlignment="1" applyProtection="1"/>
    <xf numFmtId="187" fontId="207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2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6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5" applyFont="1" applyFill="1" applyBorder="1" applyProtection="1"/>
    <xf numFmtId="0" fontId="160" fillId="17" borderId="0" xfId="2" quotePrefix="1" applyFont="1" applyFill="1" applyAlignment="1" applyProtection="1">
      <alignment vertical="center"/>
    </xf>
    <xf numFmtId="0" fontId="86" fillId="17" borderId="0" xfId="5" applyFont="1" applyFill="1" applyProtection="1"/>
    <xf numFmtId="0" fontId="208" fillId="17" borderId="0" xfId="8" applyFont="1" applyFill="1" applyProtection="1"/>
    <xf numFmtId="0" fontId="159" fillId="17" borderId="0" xfId="5" applyFont="1" applyFill="1" applyAlignment="1" applyProtection="1">
      <alignment horizontal="center" vertical="center"/>
    </xf>
    <xf numFmtId="0" fontId="209" fillId="17" borderId="0" xfId="14" applyFont="1" applyFill="1" applyBorder="1" applyAlignment="1" applyProtection="1">
      <alignment horizontal="left"/>
    </xf>
    <xf numFmtId="0" fontId="160" fillId="12" borderId="0" xfId="14" applyFont="1" applyFill="1" applyAlignment="1" applyProtection="1">
      <alignment horizontal="left"/>
    </xf>
    <xf numFmtId="0" fontId="87" fillId="17" borderId="0" xfId="5" applyFont="1" applyFill="1" applyBorder="1" applyProtection="1"/>
    <xf numFmtId="0" fontId="158" fillId="17" borderId="0" xfId="0" applyNumberFormat="1" applyFont="1" applyFill="1" applyBorder="1" applyAlignment="1" applyProtection="1">
      <alignment horizontal="left"/>
    </xf>
    <xf numFmtId="0" fontId="159" fillId="17" borderId="0" xfId="5" applyNumberFormat="1" applyFont="1" applyFill="1" applyAlignment="1" applyProtection="1">
      <alignment horizontal="center" vertical="center"/>
    </xf>
    <xf numFmtId="0" fontId="87" fillId="17" borderId="0" xfId="5" applyNumberFormat="1" applyFont="1" applyFill="1" applyBorder="1" applyProtection="1"/>
    <xf numFmtId="0" fontId="34" fillId="32" borderId="0" xfId="5" applyFont="1" applyFill="1" applyBorder="1" applyProtection="1"/>
    <xf numFmtId="0" fontId="86" fillId="32" borderId="0" xfId="5" applyFont="1" applyFill="1" applyBorder="1" applyProtection="1"/>
    <xf numFmtId="0" fontId="87" fillId="17" borderId="0" xfId="5" applyFont="1" applyFill="1" applyAlignment="1" applyProtection="1">
      <alignment horizontal="right"/>
    </xf>
    <xf numFmtId="185" fontId="210" fillId="15" borderId="3" xfId="8" applyNumberFormat="1" applyFont="1" applyFill="1" applyBorder="1" applyAlignment="1" applyProtection="1">
      <alignment horizontal="center" vertical="center"/>
    </xf>
    <xf numFmtId="184" fontId="202" fillId="15" borderId="3" xfId="2" applyNumberFormat="1" applyFont="1" applyFill="1" applyBorder="1" applyAlignment="1" applyProtection="1">
      <alignment horizontal="center" vertical="center"/>
    </xf>
    <xf numFmtId="0" fontId="31" fillId="17" borderId="0" xfId="8" applyFont="1" applyFill="1" applyBorder="1" applyAlignment="1" applyProtection="1">
      <alignment horizontal="center"/>
    </xf>
    <xf numFmtId="0" fontId="31" fillId="17" borderId="0" xfId="8" applyFont="1" applyFill="1" applyProtection="1"/>
    <xf numFmtId="0" fontId="155" fillId="15" borderId="3" xfId="0" applyNumberFormat="1" applyFont="1" applyFill="1" applyBorder="1" applyAlignment="1" applyProtection="1">
      <alignment horizontal="center" vertical="center"/>
    </xf>
    <xf numFmtId="0" fontId="204" fillId="15" borderId="3" xfId="2" applyNumberFormat="1" applyFont="1" applyFill="1" applyBorder="1" applyAlignment="1" applyProtection="1">
      <alignment horizontal="center" vertical="center"/>
    </xf>
    <xf numFmtId="0" fontId="31" fillId="17" borderId="0" xfId="8" applyNumberFormat="1" applyFont="1" applyFill="1" applyProtection="1"/>
    <xf numFmtId="0" fontId="31" fillId="32" borderId="0" xfId="8" applyFont="1" applyFill="1" applyProtection="1"/>
    <xf numFmtId="0" fontId="12" fillId="17" borderId="0" xfId="2" quotePrefix="1" applyFont="1" applyFill="1" applyAlignment="1" applyProtection="1">
      <alignment vertical="center"/>
    </xf>
    <xf numFmtId="0" fontId="87" fillId="17" borderId="0" xfId="5" quotePrefix="1" applyFont="1" applyFill="1" applyAlignment="1" applyProtection="1">
      <alignment horizontal="left"/>
    </xf>
    <xf numFmtId="0" fontId="87" fillId="17" borderId="0" xfId="5" quotePrefix="1" applyNumberFormat="1" applyFont="1" applyFill="1" applyAlignment="1" applyProtection="1">
      <alignment horizontal="left"/>
    </xf>
    <xf numFmtId="0" fontId="202" fillId="17" borderId="0" xfId="2" quotePrefix="1" applyFont="1" applyFill="1" applyBorder="1" applyAlignment="1" applyProtection="1"/>
    <xf numFmtId="0" fontId="211" fillId="17" borderId="0" xfId="5" applyFont="1" applyFill="1" applyBorder="1" applyAlignment="1" applyProtection="1">
      <alignment horizontal="right"/>
    </xf>
    <xf numFmtId="0" fontId="212" fillId="17" borderId="0" xfId="8" applyFont="1" applyFill="1" applyBorder="1" applyAlignment="1" applyProtection="1">
      <alignment horizontal="right"/>
    </xf>
    <xf numFmtId="184" fontId="213" fillId="15" borderId="3" xfId="14" applyNumberFormat="1" applyFont="1" applyFill="1" applyBorder="1" applyAlignment="1" applyProtection="1">
      <alignment horizontal="center" vertical="center"/>
    </xf>
    <xf numFmtId="0" fontId="210" fillId="17" borderId="0" xfId="14" applyFont="1" applyFill="1" applyBorder="1" applyAlignment="1" applyProtection="1">
      <alignment horizontal="left"/>
    </xf>
    <xf numFmtId="0" fontId="6" fillId="17" borderId="0" xfId="8" applyFont="1" applyFill="1" applyBorder="1" applyAlignment="1" applyProtection="1">
      <alignment horizontal="right"/>
    </xf>
    <xf numFmtId="0" fontId="214" fillId="17" borderId="0" xfId="8" applyFont="1" applyFill="1" applyBorder="1" applyAlignment="1" applyProtection="1">
      <alignment horizontal="center"/>
    </xf>
    <xf numFmtId="187" fontId="215" fillId="17" borderId="0" xfId="15" applyNumberFormat="1" applyFont="1" applyFill="1" applyBorder="1" applyAlignment="1" applyProtection="1"/>
    <xf numFmtId="38" fontId="215" fillId="17" borderId="0" xfId="15" applyNumberFormat="1" applyFont="1" applyFill="1" applyBorder="1" applyProtection="1"/>
    <xf numFmtId="0" fontId="215" fillId="17" borderId="0" xfId="15" applyNumberFormat="1" applyFont="1" applyFill="1" applyAlignment="1" applyProtection="1"/>
    <xf numFmtId="0" fontId="211" fillId="17" borderId="0" xfId="5" quotePrefix="1" applyFont="1" applyFill="1" applyBorder="1" applyAlignment="1" applyProtection="1">
      <alignment horizontal="left"/>
    </xf>
    <xf numFmtId="0" fontId="216" fillId="17" borderId="0" xfId="5" applyFont="1" applyFill="1" applyBorder="1" applyAlignment="1" applyProtection="1"/>
    <xf numFmtId="177" fontId="217" fillId="15" borderId="3" xfId="2" applyNumberFormat="1" applyFont="1" applyFill="1" applyBorder="1" applyAlignment="1" applyProtection="1">
      <alignment horizontal="center" vertical="center"/>
    </xf>
    <xf numFmtId="0" fontId="218" fillId="35" borderId="0" xfId="5" quotePrefix="1" applyFont="1" applyFill="1" applyAlignment="1" applyProtection="1">
      <alignment horizontal="center"/>
    </xf>
    <xf numFmtId="177" fontId="102" fillId="15" borderId="3" xfId="2" applyNumberFormat="1" applyFont="1" applyFill="1" applyBorder="1" applyAlignment="1" applyProtection="1">
      <alignment horizontal="center" vertical="center"/>
    </xf>
    <xf numFmtId="0" fontId="34" fillId="17" borderId="0" xfId="5" applyNumberFormat="1" applyFont="1" applyFill="1" applyBorder="1" applyProtection="1"/>
    <xf numFmtId="0" fontId="34" fillId="17" borderId="0" xfId="5" applyFont="1" applyFill="1" applyBorder="1" applyProtection="1"/>
    <xf numFmtId="0" fontId="57" fillId="17" borderId="47" xfId="5" applyFont="1" applyFill="1" applyBorder="1" applyProtection="1"/>
    <xf numFmtId="176" fontId="57" fillId="17" borderId="0" xfId="5" applyNumberFormat="1" applyFont="1" applyFill="1" applyBorder="1" applyProtection="1"/>
    <xf numFmtId="0" fontId="57" fillId="17" borderId="47" xfId="5" applyNumberFormat="1" applyFont="1" applyFill="1" applyBorder="1" applyProtection="1"/>
    <xf numFmtId="176" fontId="57" fillId="17" borderId="0" xfId="5" applyNumberFormat="1" applyFont="1" applyFill="1" applyBorder="1" applyAlignment="1" applyProtection="1">
      <alignment horizontal="left"/>
    </xf>
    <xf numFmtId="193" fontId="57" fillId="15" borderId="95" xfId="5" quotePrefix="1" applyNumberFormat="1" applyFont="1" applyFill="1" applyBorder="1" applyAlignment="1" applyProtection="1">
      <alignment horizontal="center"/>
    </xf>
    <xf numFmtId="193" fontId="57" fillId="15" borderId="96" xfId="5" quotePrefix="1" applyNumberFormat="1" applyFont="1" applyFill="1" applyBorder="1" applyAlignment="1" applyProtection="1">
      <alignment horizontal="center"/>
    </xf>
    <xf numFmtId="193" fontId="57" fillId="15" borderId="97" xfId="5" quotePrefix="1" applyNumberFormat="1" applyFont="1" applyFill="1" applyBorder="1" applyAlignment="1" applyProtection="1">
      <alignment horizontal="center"/>
    </xf>
    <xf numFmtId="193" fontId="178" fillId="19" borderId="117" xfId="5" quotePrefix="1" applyNumberFormat="1" applyFont="1" applyFill="1" applyBorder="1" applyAlignment="1" applyProtection="1">
      <alignment horizontal="center" wrapText="1"/>
    </xf>
    <xf numFmtId="193" fontId="177" fillId="19" borderId="117" xfId="5" quotePrefix="1" applyNumberFormat="1" applyFont="1" applyFill="1" applyBorder="1" applyAlignment="1" applyProtection="1">
      <alignment horizontal="center" vertical="center" wrapText="1"/>
    </xf>
    <xf numFmtId="193" fontId="219" fillId="37" borderId="117" xfId="5" quotePrefix="1" applyNumberFormat="1" applyFont="1" applyFill="1" applyBorder="1" applyAlignment="1" applyProtection="1">
      <alignment horizontal="center" vertical="center" wrapText="1"/>
    </xf>
    <xf numFmtId="193" fontId="157" fillId="37" borderId="117" xfId="5" quotePrefix="1" applyNumberFormat="1" applyFont="1" applyFill="1" applyBorder="1" applyAlignment="1" applyProtection="1">
      <alignment horizontal="center" vertical="center" wrapText="1"/>
    </xf>
    <xf numFmtId="193" fontId="220" fillId="38" borderId="117" xfId="5" quotePrefix="1" applyNumberFormat="1" applyFont="1" applyFill="1" applyBorder="1" applyAlignment="1" applyProtection="1">
      <alignment horizontal="center" wrapText="1"/>
    </xf>
    <xf numFmtId="193" fontId="57" fillId="15" borderId="127" xfId="5" quotePrefix="1" applyNumberFormat="1" applyFont="1" applyFill="1" applyBorder="1" applyAlignment="1" applyProtection="1">
      <alignment horizontal="center" wrapText="1"/>
    </xf>
    <xf numFmtId="176" fontId="57" fillId="17" borderId="17" xfId="5" applyNumberFormat="1" applyFont="1" applyFill="1" applyBorder="1" applyAlignment="1" applyProtection="1">
      <alignment horizontal="center" vertical="center" wrapText="1"/>
    </xf>
    <xf numFmtId="0" fontId="91" fillId="15" borderId="117" xfId="5" quotePrefix="1" applyNumberFormat="1" applyFont="1" applyFill="1" applyBorder="1" applyAlignment="1" applyProtection="1">
      <alignment horizontal="center" wrapText="1"/>
    </xf>
    <xf numFmtId="0" fontId="57" fillId="15" borderId="117" xfId="5" quotePrefix="1" applyNumberFormat="1" applyFont="1" applyFill="1" applyBorder="1" applyAlignment="1" applyProtection="1">
      <alignment horizontal="center" wrapText="1"/>
    </xf>
    <xf numFmtId="0" fontId="58" fillId="15" borderId="122" xfId="5" quotePrefix="1" applyFont="1" applyFill="1" applyBorder="1" applyAlignment="1" applyProtection="1">
      <alignment horizontal="left" vertical="top"/>
    </xf>
    <xf numFmtId="0" fontId="58" fillId="15" borderId="47" xfId="5" quotePrefix="1" applyFont="1" applyFill="1" applyBorder="1" applyAlignment="1" applyProtection="1">
      <alignment horizontal="center" vertical="top"/>
    </xf>
    <xf numFmtId="0" fontId="58" fillId="15" borderId="48" xfId="5" quotePrefix="1" applyFont="1" applyFill="1" applyBorder="1" applyAlignment="1" applyProtection="1">
      <alignment horizontal="center" vertical="top"/>
    </xf>
    <xf numFmtId="194" fontId="178" fillId="19" borderId="123" xfId="5" quotePrefix="1" applyNumberFormat="1" applyFont="1" applyFill="1" applyBorder="1" applyAlignment="1" applyProtection="1">
      <alignment horizontal="center"/>
    </xf>
    <xf numFmtId="177" fontId="221" fillId="19" borderId="123" xfId="5" quotePrefix="1" applyNumberFormat="1" applyFont="1" applyFill="1" applyBorder="1" applyAlignment="1" applyProtection="1">
      <alignment horizontal="center"/>
    </xf>
    <xf numFmtId="194" fontId="159" fillId="37" borderId="123" xfId="5" quotePrefix="1" applyNumberFormat="1" applyFont="1" applyFill="1" applyBorder="1" applyAlignment="1" applyProtection="1">
      <alignment horizontal="center"/>
    </xf>
    <xf numFmtId="177" fontId="157" fillId="37" borderId="123" xfId="5" quotePrefix="1" applyNumberFormat="1" applyFont="1" applyFill="1" applyBorder="1" applyAlignment="1" applyProtection="1">
      <alignment horizontal="center"/>
    </xf>
    <xf numFmtId="177" fontId="87" fillId="17" borderId="0" xfId="5" applyNumberFormat="1" applyFont="1" applyFill="1" applyAlignment="1" applyProtection="1">
      <alignment horizontal="right"/>
    </xf>
    <xf numFmtId="177" fontId="220" fillId="38" borderId="123" xfId="5" quotePrefix="1" applyNumberFormat="1" applyFont="1" applyFill="1" applyBorder="1" applyAlignment="1" applyProtection="1">
      <alignment horizontal="center"/>
    </xf>
    <xf numFmtId="177" fontId="57" fillId="15" borderId="128" xfId="5" quotePrefix="1" applyNumberFormat="1" applyFont="1" applyFill="1" applyBorder="1" applyAlignment="1" applyProtection="1">
      <alignment horizontal="center"/>
    </xf>
    <xf numFmtId="0" fontId="57" fillId="17" borderId="17" xfId="5" applyFont="1" applyFill="1" applyBorder="1" applyAlignment="1" applyProtection="1">
      <alignment horizontal="center"/>
    </xf>
    <xf numFmtId="194" fontId="34" fillId="15" borderId="123" xfId="5" quotePrefix="1" applyNumberFormat="1" applyFont="1" applyFill="1" applyBorder="1" applyAlignment="1" applyProtection="1">
      <alignment horizontal="center"/>
    </xf>
    <xf numFmtId="0" fontId="34" fillId="17" borderId="0" xfId="5" applyFont="1" applyFill="1" applyProtection="1"/>
    <xf numFmtId="0" fontId="34" fillId="15" borderId="11" xfId="5" applyFont="1" applyFill="1" applyBorder="1" applyAlignment="1" applyProtection="1">
      <alignment horizontal="left"/>
    </xf>
    <xf numFmtId="0" fontId="34" fillId="15" borderId="0" xfId="5" applyFont="1" applyFill="1" applyBorder="1" applyAlignment="1" applyProtection="1">
      <alignment horizontal="center"/>
    </xf>
    <xf numFmtId="0" fontId="34" fillId="15" borderId="2" xfId="5" applyFont="1" applyFill="1" applyBorder="1" applyAlignment="1" applyProtection="1">
      <alignment horizontal="center"/>
    </xf>
    <xf numFmtId="0" fontId="34" fillId="15" borderId="52" xfId="5" quotePrefix="1" applyFont="1" applyFill="1" applyBorder="1" applyAlignment="1" applyProtection="1">
      <alignment horizontal="center"/>
    </xf>
    <xf numFmtId="0" fontId="57" fillId="15" borderId="52" xfId="5" quotePrefix="1" applyFont="1" applyFill="1" applyBorder="1" applyAlignment="1" applyProtection="1">
      <alignment horizontal="center"/>
    </xf>
    <xf numFmtId="0" fontId="57" fillId="15" borderId="129" xfId="5" quotePrefix="1" applyFont="1" applyFill="1" applyBorder="1" applyAlignment="1" applyProtection="1">
      <alignment horizontal="center"/>
    </xf>
    <xf numFmtId="0" fontId="86" fillId="17" borderId="17" xfId="5" applyFont="1" applyFill="1" applyBorder="1" applyProtection="1"/>
    <xf numFmtId="0" fontId="34" fillId="15" borderId="52" xfId="5" quotePrefix="1" applyNumberFormat="1" applyFont="1" applyFill="1" applyBorder="1" applyAlignment="1" applyProtection="1">
      <alignment horizontal="center"/>
    </xf>
    <xf numFmtId="0" fontId="57" fillId="15" borderId="52" xfId="5" quotePrefix="1" applyNumberFormat="1" applyFont="1" applyFill="1" applyBorder="1" applyAlignment="1" applyProtection="1">
      <alignment horizontal="center"/>
    </xf>
    <xf numFmtId="0" fontId="88" fillId="15" borderId="31" xfId="5" quotePrefix="1" applyFont="1" applyFill="1" applyBorder="1" applyAlignment="1" applyProtection="1">
      <alignment horizontal="left"/>
    </xf>
    <xf numFmtId="0" fontId="88" fillId="15" borderId="16" xfId="5" quotePrefix="1" applyFont="1" applyFill="1" applyBorder="1" applyAlignment="1" applyProtection="1">
      <alignment horizontal="left"/>
    </xf>
    <xf numFmtId="0" fontId="88" fillId="15" borderId="89" xfId="5" quotePrefix="1" applyFont="1" applyFill="1" applyBorder="1" applyAlignment="1" applyProtection="1">
      <alignment horizontal="left"/>
    </xf>
    <xf numFmtId="0" fontId="222" fillId="17" borderId="0" xfId="5" applyFont="1" applyFill="1" applyBorder="1" applyProtection="1"/>
    <xf numFmtId="38" fontId="63" fillId="15" borderId="17" xfId="15" applyNumberFormat="1" applyFont="1" applyFill="1" applyBorder="1" applyAlignment="1" applyProtection="1"/>
    <xf numFmtId="38" fontId="63" fillId="15" borderId="0" xfId="15" applyNumberFormat="1" applyFont="1" applyFill="1" applyBorder="1" applyAlignment="1" applyProtection="1"/>
    <xf numFmtId="38" fontId="63" fillId="15" borderId="2" xfId="15" applyNumberFormat="1" applyFont="1" applyFill="1" applyBorder="1" applyAlignment="1" applyProtection="1"/>
    <xf numFmtId="195" fontId="34" fillId="15" borderId="91" xfId="5" applyNumberFormat="1" applyFont="1" applyFill="1" applyBorder="1" applyAlignment="1" applyProtection="1"/>
    <xf numFmtId="195" fontId="57" fillId="15" borderId="91" xfId="5" applyNumberFormat="1" applyFont="1" applyFill="1" applyBorder="1" applyAlignment="1" applyProtection="1"/>
    <xf numFmtId="195" fontId="87" fillId="17" borderId="0" xfId="5" applyNumberFormat="1" applyFont="1" applyFill="1" applyAlignment="1" applyProtection="1">
      <alignment horizontal="right"/>
    </xf>
    <xf numFmtId="195" fontId="34" fillId="15" borderId="130" xfId="5" applyNumberFormat="1" applyFont="1" applyFill="1" applyBorder="1" applyAlignment="1" applyProtection="1"/>
    <xf numFmtId="195" fontId="57" fillId="17" borderId="0" xfId="5" applyNumberFormat="1" applyFont="1" applyFill="1" applyBorder="1" applyAlignment="1" applyProtection="1">
      <alignment horizontal="right"/>
    </xf>
    <xf numFmtId="38" fontId="6" fillId="15" borderId="17" xfId="15" applyNumberFormat="1" applyFont="1" applyFill="1" applyBorder="1" applyAlignment="1" applyProtection="1"/>
    <xf numFmtId="38" fontId="6" fillId="15" borderId="0" xfId="15" applyNumberFormat="1" applyFont="1" applyFill="1" applyBorder="1" applyAlignment="1" applyProtection="1"/>
    <xf numFmtId="38" fontId="6" fillId="15" borderId="2" xfId="15" applyNumberFormat="1" applyFont="1" applyFill="1" applyBorder="1" applyAlignment="1" applyProtection="1"/>
    <xf numFmtId="195" fontId="34" fillId="15" borderId="73" xfId="5" applyNumberFormat="1" applyFont="1" applyFill="1" applyBorder="1" applyAlignment="1" applyProtection="1"/>
    <xf numFmtId="195" fontId="57" fillId="15" borderId="73" xfId="5" applyNumberFormat="1" applyFont="1" applyFill="1" applyBorder="1" applyAlignment="1" applyProtection="1"/>
    <xf numFmtId="195" fontId="34" fillId="15" borderId="131" xfId="5" applyNumberFormat="1" applyFont="1" applyFill="1" applyBorder="1" applyAlignment="1" applyProtection="1"/>
    <xf numFmtId="38" fontId="3" fillId="15" borderId="132" xfId="15" applyNumberFormat="1" applyFont="1" applyFill="1" applyBorder="1" applyAlignment="1" applyProtection="1"/>
    <xf numFmtId="38" fontId="3" fillId="15" borderId="99" xfId="15" applyNumberFormat="1" applyFont="1" applyFill="1" applyBorder="1" applyAlignment="1" applyProtection="1"/>
    <xf numFmtId="38" fontId="3" fillId="15" borderId="133" xfId="15" applyNumberFormat="1" applyFont="1" applyFill="1" applyBorder="1" applyAlignment="1" applyProtection="1"/>
    <xf numFmtId="195" fontId="34" fillId="15" borderId="120" xfId="5" applyNumberFormat="1" applyFont="1" applyFill="1" applyBorder="1" applyAlignment="1" applyProtection="1"/>
    <xf numFmtId="195" fontId="57" fillId="15" borderId="120" xfId="5" applyNumberFormat="1" applyFont="1" applyFill="1" applyBorder="1" applyAlignment="1" applyProtection="1"/>
    <xf numFmtId="195" fontId="57" fillId="15" borderId="134" xfId="5" applyNumberFormat="1" applyFont="1" applyFill="1" applyBorder="1" applyAlignment="1" applyProtection="1"/>
    <xf numFmtId="38" fontId="3" fillId="15" borderId="115" xfId="15" applyNumberFormat="1" applyFont="1" applyFill="1" applyBorder="1" applyAlignment="1" applyProtection="1"/>
    <xf numFmtId="38" fontId="3" fillId="15" borderId="23" xfId="15" applyNumberFormat="1" applyFont="1" applyFill="1" applyBorder="1" applyAlignment="1" applyProtection="1"/>
    <xf numFmtId="38" fontId="3" fillId="15" borderId="102" xfId="15" applyNumberFormat="1" applyFont="1" applyFill="1" applyBorder="1" applyAlignment="1" applyProtection="1"/>
    <xf numFmtId="195" fontId="34" fillId="15" borderId="55" xfId="5" applyNumberFormat="1" applyFont="1" applyFill="1" applyBorder="1" applyAlignment="1" applyProtection="1"/>
    <xf numFmtId="195" fontId="57" fillId="15" borderId="55" xfId="5" applyNumberFormat="1" applyFont="1" applyFill="1" applyBorder="1" applyAlignment="1" applyProtection="1"/>
    <xf numFmtId="195" fontId="57" fillId="15" borderId="135" xfId="5" applyNumberFormat="1" applyFont="1" applyFill="1" applyBorder="1" applyAlignment="1" applyProtection="1"/>
    <xf numFmtId="38" fontId="3" fillId="15" borderId="113" xfId="15" applyNumberFormat="1" applyFont="1" applyFill="1" applyBorder="1" applyAlignment="1" applyProtection="1"/>
    <xf numFmtId="38" fontId="3" fillId="15" borderId="32" xfId="15" applyNumberFormat="1" applyFont="1" applyFill="1" applyBorder="1" applyAlignment="1" applyProtection="1"/>
    <xf numFmtId="38" fontId="3" fillId="15" borderId="39" xfId="15" applyNumberFormat="1" applyFont="1" applyFill="1" applyBorder="1" applyAlignment="1" applyProtection="1"/>
    <xf numFmtId="195" fontId="34" fillId="15" borderId="57" xfId="5" applyNumberFormat="1" applyFont="1" applyFill="1" applyBorder="1" applyAlignment="1" applyProtection="1"/>
    <xf numFmtId="195" fontId="57" fillId="15" borderId="57" xfId="5" applyNumberFormat="1" applyFont="1" applyFill="1" applyBorder="1" applyAlignment="1" applyProtection="1"/>
    <xf numFmtId="195" fontId="57" fillId="15" borderId="136" xfId="5" applyNumberFormat="1" applyFont="1" applyFill="1" applyBorder="1" applyAlignment="1" applyProtection="1"/>
    <xf numFmtId="38" fontId="6" fillId="8" borderId="31" xfId="15" applyNumberFormat="1" applyFont="1" applyFill="1" applyBorder="1" applyAlignment="1" applyProtection="1"/>
    <xf numFmtId="38" fontId="6" fillId="8" borderId="16" xfId="15" applyNumberFormat="1" applyFont="1" applyFill="1" applyBorder="1" applyAlignment="1" applyProtection="1"/>
    <xf numFmtId="38" fontId="6" fillId="8" borderId="89" xfId="15" applyNumberFormat="1" applyFont="1" applyFill="1" applyBorder="1" applyAlignment="1" applyProtection="1"/>
    <xf numFmtId="195" fontId="34" fillId="17" borderId="52" xfId="5" applyNumberFormat="1" applyFont="1" applyFill="1" applyBorder="1" applyAlignment="1" applyProtection="1"/>
    <xf numFmtId="195" fontId="57" fillId="17" borderId="52" xfId="5" applyNumberFormat="1" applyFont="1" applyFill="1" applyBorder="1" applyAlignment="1" applyProtection="1"/>
    <xf numFmtId="195" fontId="57" fillId="17" borderId="129" xfId="5" applyNumberFormat="1" applyFont="1" applyFill="1" applyBorder="1" applyAlignment="1" applyProtection="1"/>
    <xf numFmtId="195" fontId="57" fillId="15" borderId="130" xfId="5" applyNumberFormat="1" applyFont="1" applyFill="1" applyBorder="1" applyAlignment="1" applyProtection="1"/>
    <xf numFmtId="0" fontId="34" fillId="15" borderId="114" xfId="5" applyFont="1" applyFill="1" applyBorder="1" applyAlignment="1" applyProtection="1">
      <alignment horizontal="left"/>
    </xf>
    <xf numFmtId="0" fontId="34" fillId="15" borderId="50" xfId="5" applyFont="1" applyFill="1" applyBorder="1" applyAlignment="1" applyProtection="1">
      <alignment horizontal="left"/>
    </xf>
    <xf numFmtId="0" fontId="34" fillId="15" borderId="51" xfId="5" applyFont="1" applyFill="1" applyBorder="1" applyAlignment="1" applyProtection="1">
      <alignment horizontal="left"/>
    </xf>
    <xf numFmtId="195" fontId="57" fillId="15" borderId="131" xfId="5" applyNumberFormat="1" applyFont="1" applyFill="1" applyBorder="1" applyAlignment="1" applyProtection="1"/>
    <xf numFmtId="0" fontId="34" fillId="15" borderId="114" xfId="5" applyFont="1" applyFill="1" applyBorder="1" applyAlignment="1" applyProtection="1">
      <alignment horizontal="center"/>
    </xf>
    <xf numFmtId="0" fontId="34" fillId="15" borderId="19" xfId="5" applyFont="1" applyFill="1" applyBorder="1" applyAlignment="1" applyProtection="1">
      <alignment horizontal="center"/>
    </xf>
    <xf numFmtId="0" fontId="34" fillId="15" borderId="137" xfId="5" applyFont="1" applyFill="1" applyBorder="1" applyAlignment="1" applyProtection="1">
      <alignment horizontal="center"/>
    </xf>
    <xf numFmtId="38" fontId="6" fillId="21" borderId="49" xfId="15" applyNumberFormat="1" applyFont="1" applyFill="1" applyBorder="1" applyAlignment="1" applyProtection="1"/>
    <xf numFmtId="38" fontId="6" fillId="21" borderId="0" xfId="15" applyNumberFormat="1" applyFont="1" applyFill="1" applyBorder="1" applyAlignment="1" applyProtection="1"/>
    <xf numFmtId="38" fontId="6" fillId="21" borderId="2" xfId="15" applyNumberFormat="1" applyFont="1" applyFill="1" applyBorder="1" applyAlignment="1" applyProtection="1"/>
    <xf numFmtId="195" fontId="34" fillId="21" borderId="91" xfId="5" applyNumberFormat="1" applyFont="1" applyFill="1" applyBorder="1" applyAlignment="1" applyProtection="1"/>
    <xf numFmtId="195" fontId="57" fillId="21" borderId="91" xfId="5" applyNumberFormat="1" applyFont="1" applyFill="1" applyBorder="1" applyAlignment="1" applyProtection="1"/>
    <xf numFmtId="195" fontId="57" fillId="21" borderId="130" xfId="5" applyNumberFormat="1" applyFont="1" applyFill="1" applyBorder="1" applyAlignment="1" applyProtection="1"/>
    <xf numFmtId="38" fontId="6" fillId="21" borderId="49" xfId="15" applyNumberFormat="1" applyFont="1" applyFill="1" applyBorder="1" applyAlignment="1" applyProtection="1">
      <alignment horizontal="center"/>
    </xf>
    <xf numFmtId="38" fontId="6" fillId="21" borderId="50" xfId="15" applyNumberFormat="1" applyFont="1" applyFill="1" applyBorder="1" applyAlignment="1" applyProtection="1">
      <alignment horizontal="center"/>
    </xf>
    <xf numFmtId="38" fontId="6" fillId="21" borderId="51" xfId="15" applyNumberFormat="1" applyFont="1" applyFill="1" applyBorder="1" applyAlignment="1" applyProtection="1">
      <alignment horizontal="center"/>
    </xf>
    <xf numFmtId="38" fontId="3" fillId="21" borderId="132" xfId="15" applyNumberFormat="1" applyFont="1" applyFill="1" applyBorder="1" applyAlignment="1" applyProtection="1"/>
    <xf numFmtId="38" fontId="3" fillId="21" borderId="0" xfId="15" applyNumberFormat="1" applyFont="1" applyFill="1" applyBorder="1" applyAlignment="1" applyProtection="1"/>
    <xf numFmtId="38" fontId="3" fillId="21" borderId="2" xfId="15" applyNumberFormat="1" applyFont="1" applyFill="1" applyBorder="1" applyAlignment="1" applyProtection="1"/>
    <xf numFmtId="195" fontId="34" fillId="21" borderId="120" xfId="5" applyNumberFormat="1" applyFont="1" applyFill="1" applyBorder="1" applyAlignment="1" applyProtection="1"/>
    <xf numFmtId="195" fontId="57" fillId="21" borderId="120" xfId="5" applyNumberFormat="1" applyFont="1" applyFill="1" applyBorder="1" applyAlignment="1" applyProtection="1"/>
    <xf numFmtId="195" fontId="57" fillId="21" borderId="134" xfId="5" applyNumberFormat="1" applyFont="1" applyFill="1" applyBorder="1" applyAlignment="1" applyProtection="1"/>
    <xf numFmtId="38" fontId="3" fillId="21" borderId="132" xfId="15" applyNumberFormat="1" applyFont="1" applyFill="1" applyBorder="1" applyAlignment="1" applyProtection="1">
      <alignment horizontal="center"/>
    </xf>
    <xf numFmtId="38" fontId="3" fillId="21" borderId="99" xfId="15" applyNumberFormat="1" applyFont="1" applyFill="1" applyBorder="1" applyAlignment="1" applyProtection="1">
      <alignment horizontal="center"/>
    </xf>
    <xf numFmtId="38" fontId="3" fillId="21" borderId="133" xfId="15" applyNumberFormat="1" applyFont="1" applyFill="1" applyBorder="1" applyAlignment="1" applyProtection="1">
      <alignment horizontal="center"/>
    </xf>
    <xf numFmtId="38" fontId="3" fillId="21" borderId="115" xfId="15" applyNumberFormat="1" applyFont="1" applyFill="1" applyBorder="1" applyAlignment="1" applyProtection="1"/>
    <xf numFmtId="195" fontId="34" fillId="21" borderId="55" xfId="5" applyNumberFormat="1" applyFont="1" applyFill="1" applyBorder="1" applyAlignment="1" applyProtection="1"/>
    <xf numFmtId="195" fontId="57" fillId="21" borderId="55" xfId="5" applyNumberFormat="1" applyFont="1" applyFill="1" applyBorder="1" applyAlignment="1" applyProtection="1"/>
    <xf numFmtId="195" fontId="57" fillId="21" borderId="135" xfId="5" applyNumberFormat="1" applyFont="1" applyFill="1" applyBorder="1" applyAlignment="1" applyProtection="1"/>
    <xf numFmtId="38" fontId="3" fillId="21" borderId="115" xfId="15" applyNumberFormat="1" applyFont="1" applyFill="1" applyBorder="1" applyAlignment="1" applyProtection="1">
      <alignment horizontal="center"/>
    </xf>
    <xf numFmtId="38" fontId="3" fillId="21" borderId="23" xfId="15" applyNumberFormat="1" applyFont="1" applyFill="1" applyBorder="1" applyAlignment="1" applyProtection="1">
      <alignment horizontal="center"/>
    </xf>
    <xf numFmtId="38" fontId="3" fillId="21" borderId="102" xfId="15" applyNumberFormat="1" applyFont="1" applyFill="1" applyBorder="1" applyAlignment="1" applyProtection="1">
      <alignment horizontal="center"/>
    </xf>
    <xf numFmtId="38" fontId="3" fillId="21" borderId="116" xfId="15" applyNumberFormat="1" applyFont="1" applyFill="1" applyBorder="1" applyAlignment="1" applyProtection="1"/>
    <xf numFmtId="195" fontId="34" fillId="21" borderId="57" xfId="5" applyNumberFormat="1" applyFont="1" applyFill="1" applyBorder="1" applyAlignment="1" applyProtection="1"/>
    <xf numFmtId="195" fontId="57" fillId="21" borderId="57" xfId="5" applyNumberFormat="1" applyFont="1" applyFill="1" applyBorder="1" applyAlignment="1" applyProtection="1"/>
    <xf numFmtId="195" fontId="57" fillId="21" borderId="136" xfId="5" applyNumberFormat="1" applyFont="1" applyFill="1" applyBorder="1" applyAlignment="1" applyProtection="1"/>
    <xf numFmtId="38" fontId="3" fillId="21" borderId="116" xfId="15" applyNumberFormat="1" applyFont="1" applyFill="1" applyBorder="1" applyAlignment="1" applyProtection="1">
      <alignment horizontal="center"/>
    </xf>
    <xf numFmtId="38" fontId="3" fillId="21" borderId="38" xfId="15" applyNumberFormat="1" applyFont="1" applyFill="1" applyBorder="1" applyAlignment="1" applyProtection="1">
      <alignment horizontal="center"/>
    </xf>
    <xf numFmtId="38" fontId="3" fillId="21" borderId="138" xfId="15" applyNumberFormat="1" applyFont="1" applyFill="1" applyBorder="1" applyAlignment="1" applyProtection="1">
      <alignment horizontal="center"/>
    </xf>
    <xf numFmtId="38" fontId="14" fillId="21" borderId="114" xfId="15" applyNumberFormat="1" applyFont="1" applyFill="1" applyBorder="1" applyAlignment="1" applyProtection="1"/>
    <xf numFmtId="38" fontId="14" fillId="21" borderId="19" xfId="15" applyNumberFormat="1" applyFont="1" applyFill="1" applyBorder="1" applyAlignment="1" applyProtection="1"/>
    <xf numFmtId="38" fontId="14" fillId="21" borderId="137" xfId="15" applyNumberFormat="1" applyFont="1" applyFill="1" applyBorder="1" applyAlignment="1" applyProtection="1"/>
    <xf numFmtId="195" fontId="91" fillId="21" borderId="53" xfId="5" applyNumberFormat="1" applyFont="1" applyFill="1" applyBorder="1" applyAlignment="1" applyProtection="1"/>
    <xf numFmtId="195" fontId="95" fillId="21" borderId="53" xfId="5" applyNumberFormat="1" applyFont="1" applyFill="1" applyBorder="1" applyAlignment="1" applyProtection="1"/>
    <xf numFmtId="195" fontId="95" fillId="21" borderId="139" xfId="5" applyNumberFormat="1" applyFont="1" applyFill="1" applyBorder="1" applyAlignment="1" applyProtection="1"/>
    <xf numFmtId="38" fontId="14" fillId="21" borderId="115" xfId="15" applyNumberFormat="1" applyFont="1" applyFill="1" applyBorder="1" applyAlignment="1" applyProtection="1"/>
    <xf numFmtId="38" fontId="14" fillId="21" borderId="23" xfId="15" applyNumberFormat="1" applyFont="1" applyFill="1" applyBorder="1" applyAlignment="1" applyProtection="1"/>
    <xf numFmtId="38" fontId="14" fillId="21" borderId="102" xfId="15" applyNumberFormat="1" applyFont="1" applyFill="1" applyBorder="1" applyAlignment="1" applyProtection="1"/>
    <xf numFmtId="195" fontId="91" fillId="21" borderId="55" xfId="5" applyNumberFormat="1" applyFont="1" applyFill="1" applyBorder="1" applyAlignment="1" applyProtection="1"/>
    <xf numFmtId="195" fontId="95" fillId="21" borderId="55" xfId="5" applyNumberFormat="1" applyFont="1" applyFill="1" applyBorder="1" applyAlignment="1" applyProtection="1"/>
    <xf numFmtId="195" fontId="95" fillId="21" borderId="135" xfId="5" applyNumberFormat="1" applyFont="1" applyFill="1" applyBorder="1" applyAlignment="1" applyProtection="1"/>
    <xf numFmtId="38" fontId="14" fillId="21" borderId="113" xfId="15" applyNumberFormat="1" applyFont="1" applyFill="1" applyBorder="1" applyAlignment="1" applyProtection="1"/>
    <xf numFmtId="38" fontId="14" fillId="21" borderId="32" xfId="15" applyNumberFormat="1" applyFont="1" applyFill="1" applyBorder="1" applyAlignment="1" applyProtection="1"/>
    <xf numFmtId="38" fontId="14" fillId="21" borderId="39" xfId="15" applyNumberFormat="1" applyFont="1" applyFill="1" applyBorder="1" applyAlignment="1" applyProtection="1"/>
    <xf numFmtId="195" fontId="91" fillId="21" borderId="54" xfId="5" applyNumberFormat="1" applyFont="1" applyFill="1" applyBorder="1" applyAlignment="1" applyProtection="1"/>
    <xf numFmtId="195" fontId="95" fillId="21" borderId="54" xfId="5" applyNumberFormat="1" applyFont="1" applyFill="1" applyBorder="1" applyAlignment="1" applyProtection="1"/>
    <xf numFmtId="195" fontId="95" fillId="21" borderId="140" xfId="5" applyNumberFormat="1" applyFont="1" applyFill="1" applyBorder="1" applyAlignment="1" applyProtection="1"/>
    <xf numFmtId="0" fontId="34" fillId="15" borderId="31" xfId="5" applyFont="1" applyFill="1" applyBorder="1" applyAlignment="1" applyProtection="1">
      <alignment horizontal="left"/>
    </xf>
    <xf numFmtId="0" fontId="34" fillId="15" borderId="16" xfId="5" applyFont="1" applyFill="1" applyBorder="1" applyAlignment="1" applyProtection="1">
      <alignment horizontal="left"/>
    </xf>
    <xf numFmtId="0" fontId="34" fillId="15" borderId="2" xfId="5" applyFont="1" applyFill="1" applyBorder="1" applyAlignment="1" applyProtection="1">
      <alignment horizontal="left"/>
    </xf>
    <xf numFmtId="0" fontId="34" fillId="15" borderId="31" xfId="5" applyFont="1" applyFill="1" applyBorder="1" applyAlignment="1" applyProtection="1">
      <alignment horizontal="center"/>
    </xf>
    <xf numFmtId="0" fontId="34" fillId="15" borderId="16" xfId="5" applyFont="1" applyFill="1" applyBorder="1" applyAlignment="1" applyProtection="1">
      <alignment horizontal="center"/>
    </xf>
    <xf numFmtId="0" fontId="34" fillId="15" borderId="89" xfId="5" applyFont="1" applyFill="1" applyBorder="1" applyAlignment="1" applyProtection="1">
      <alignment horizontal="center"/>
    </xf>
    <xf numFmtId="0" fontId="34" fillId="15" borderId="49" xfId="5" applyFont="1" applyFill="1" applyBorder="1" applyAlignment="1" applyProtection="1">
      <alignment horizontal="left"/>
    </xf>
    <xf numFmtId="0" fontId="34" fillId="15" borderId="49" xfId="5" applyFont="1" applyFill="1" applyBorder="1" applyAlignment="1" applyProtection="1">
      <alignment horizontal="center"/>
    </xf>
    <xf numFmtId="0" fontId="34" fillId="15" borderId="50" xfId="5" applyFont="1" applyFill="1" applyBorder="1" applyAlignment="1" applyProtection="1">
      <alignment horizontal="center"/>
    </xf>
    <xf numFmtId="0" fontId="34" fillId="15" borderId="51" xfId="5" applyFont="1" applyFill="1" applyBorder="1" applyAlignment="1" applyProtection="1">
      <alignment horizontal="center"/>
    </xf>
    <xf numFmtId="0" fontId="57" fillId="19" borderId="141" xfId="5" applyFont="1" applyFill="1" applyBorder="1" applyAlignment="1" applyProtection="1">
      <alignment horizontal="left"/>
    </xf>
    <xf numFmtId="0" fontId="57" fillId="19" borderId="142" xfId="5" applyFont="1" applyFill="1" applyBorder="1" applyAlignment="1" applyProtection="1">
      <alignment horizontal="left"/>
    </xf>
    <xf numFmtId="0" fontId="57" fillId="19" borderId="143" xfId="5" applyFont="1" applyFill="1" applyBorder="1" applyAlignment="1" applyProtection="1">
      <alignment horizontal="left"/>
    </xf>
    <xf numFmtId="195" fontId="34" fillId="19" borderId="121" xfId="5" applyNumberFormat="1" applyFont="1" applyFill="1" applyBorder="1" applyAlignment="1" applyProtection="1"/>
    <xf numFmtId="195" fontId="57" fillId="19" borderId="121" xfId="5" applyNumberFormat="1" applyFont="1" applyFill="1" applyBorder="1" applyAlignment="1" applyProtection="1"/>
    <xf numFmtId="195" fontId="57" fillId="19" borderId="144" xfId="5" applyNumberFormat="1" applyFont="1" applyFill="1" applyBorder="1" applyAlignment="1" applyProtection="1"/>
    <xf numFmtId="195" fontId="57" fillId="17" borderId="0" xfId="5" applyNumberFormat="1" applyFont="1" applyFill="1" applyBorder="1" applyAlignment="1" applyProtection="1"/>
    <xf numFmtId="0" fontId="87" fillId="17" borderId="0" xfId="5" applyFont="1" applyFill="1" applyBorder="1" applyAlignment="1" applyProtection="1">
      <alignment horizontal="right"/>
    </xf>
    <xf numFmtId="38" fontId="6" fillId="24" borderId="31" xfId="15" applyNumberFormat="1" applyFont="1" applyFill="1" applyBorder="1" applyAlignment="1" applyProtection="1"/>
    <xf numFmtId="38" fontId="6" fillId="24" borderId="16" xfId="15" applyNumberFormat="1" applyFont="1" applyFill="1" applyBorder="1" applyAlignment="1" applyProtection="1"/>
    <xf numFmtId="38" fontId="6" fillId="24" borderId="89" xfId="15" applyNumberFormat="1" applyFont="1" applyFill="1" applyBorder="1" applyAlignment="1" applyProtection="1"/>
    <xf numFmtId="195" fontId="34" fillId="24" borderId="52" xfId="5" applyNumberFormat="1" applyFont="1" applyFill="1" applyBorder="1" applyAlignment="1" applyProtection="1"/>
    <xf numFmtId="195" fontId="57" fillId="24" borderId="52" xfId="5" applyNumberFormat="1" applyFont="1" applyFill="1" applyBorder="1" applyAlignment="1" applyProtection="1"/>
    <xf numFmtId="195" fontId="57" fillId="24" borderId="129" xfId="5" applyNumberFormat="1" applyFont="1" applyFill="1" applyBorder="1" applyAlignment="1" applyProtection="1"/>
    <xf numFmtId="195" fontId="34" fillId="15" borderId="54" xfId="5" applyNumberFormat="1" applyFont="1" applyFill="1" applyBorder="1" applyAlignment="1" applyProtection="1"/>
    <xf numFmtId="195" fontId="57" fillId="15" borderId="54" xfId="5" applyNumberFormat="1" applyFont="1" applyFill="1" applyBorder="1" applyAlignment="1" applyProtection="1"/>
    <xf numFmtId="195" fontId="57" fillId="15" borderId="140" xfId="5" applyNumberFormat="1" applyFont="1" applyFill="1" applyBorder="1" applyAlignment="1" applyProtection="1"/>
    <xf numFmtId="38" fontId="14" fillId="21" borderId="31" xfId="15" applyNumberFormat="1" applyFont="1" applyFill="1" applyBorder="1" applyAlignment="1" applyProtection="1"/>
    <xf numFmtId="38" fontId="14" fillId="21" borderId="16" xfId="15" applyNumberFormat="1" applyFont="1" applyFill="1" applyBorder="1" applyAlignment="1" applyProtection="1"/>
    <xf numFmtId="38" fontId="14" fillId="21" borderId="89" xfId="15" applyNumberFormat="1" applyFont="1" applyFill="1" applyBorder="1" applyAlignment="1" applyProtection="1"/>
    <xf numFmtId="195" fontId="91" fillId="21" borderId="10" xfId="5" applyNumberFormat="1" applyFont="1" applyFill="1" applyBorder="1" applyAlignment="1" applyProtection="1"/>
    <xf numFmtId="195" fontId="95" fillId="21" borderId="10" xfId="5" applyNumberFormat="1" applyFont="1" applyFill="1" applyBorder="1" applyAlignment="1" applyProtection="1"/>
    <xf numFmtId="195" fontId="95" fillId="21" borderId="129" xfId="5" applyNumberFormat="1" applyFont="1" applyFill="1" applyBorder="1" applyAlignment="1" applyProtection="1"/>
    <xf numFmtId="38" fontId="14" fillId="21" borderId="31" xfId="15" applyNumberFormat="1" applyFont="1" applyFill="1" applyBorder="1" applyAlignment="1" applyProtection="1">
      <alignment horizontal="center"/>
    </xf>
    <xf numFmtId="38" fontId="14" fillId="21" borderId="16" xfId="15" applyNumberFormat="1" applyFont="1" applyFill="1" applyBorder="1" applyAlignment="1" applyProtection="1">
      <alignment horizontal="center"/>
    </xf>
    <xf numFmtId="38" fontId="14" fillId="21" borderId="89" xfId="15" applyNumberFormat="1" applyFont="1" applyFill="1" applyBorder="1" applyAlignment="1" applyProtection="1">
      <alignment horizontal="center"/>
    </xf>
    <xf numFmtId="38" fontId="6" fillId="15" borderId="49" xfId="15" applyNumberFormat="1" applyFont="1" applyFill="1" applyBorder="1" applyAlignment="1" applyProtection="1"/>
    <xf numFmtId="38" fontId="6" fillId="15" borderId="50" xfId="15" applyNumberFormat="1" applyFont="1" applyFill="1" applyBorder="1" applyAlignment="1" applyProtection="1"/>
    <xf numFmtId="38" fontId="6" fillId="15" borderId="51" xfId="15" applyNumberFormat="1" applyFont="1" applyFill="1" applyBorder="1" applyAlignment="1" applyProtection="1"/>
    <xf numFmtId="38" fontId="6" fillId="15" borderId="49" xfId="15" applyNumberFormat="1" applyFont="1" applyFill="1" applyBorder="1" applyAlignment="1" applyProtection="1">
      <alignment horizontal="center"/>
    </xf>
    <xf numFmtId="38" fontId="6" fillId="15" borderId="50" xfId="15" applyNumberFormat="1" applyFont="1" applyFill="1" applyBorder="1" applyAlignment="1" applyProtection="1">
      <alignment horizontal="center"/>
    </xf>
    <xf numFmtId="38" fontId="6" fillId="15" borderId="51" xfId="15" applyNumberFormat="1" applyFont="1" applyFill="1" applyBorder="1" applyAlignment="1" applyProtection="1">
      <alignment horizontal="center"/>
    </xf>
    <xf numFmtId="0" fontId="57" fillId="39" borderId="141" xfId="5" quotePrefix="1" applyFont="1" applyFill="1" applyBorder="1" applyAlignment="1" applyProtection="1">
      <alignment horizontal="left"/>
    </xf>
    <xf numFmtId="0" fontId="57" fillId="39" borderId="142" xfId="5" quotePrefix="1" applyFont="1" applyFill="1" applyBorder="1" applyAlignment="1" applyProtection="1">
      <alignment horizontal="left"/>
    </xf>
    <xf numFmtId="0" fontId="57" fillId="39" borderId="143" xfId="5" quotePrefix="1" applyFont="1" applyFill="1" applyBorder="1" applyAlignment="1" applyProtection="1">
      <alignment horizontal="left"/>
    </xf>
    <xf numFmtId="195" fontId="34" fillId="23" borderId="121" xfId="5" applyNumberFormat="1" applyFont="1" applyFill="1" applyBorder="1" applyAlignment="1" applyProtection="1"/>
    <xf numFmtId="195" fontId="57" fillId="23" borderId="121" xfId="5" applyNumberFormat="1" applyFont="1" applyFill="1" applyBorder="1" applyAlignment="1" applyProtection="1"/>
    <xf numFmtId="195" fontId="57" fillId="39" borderId="121" xfId="5" applyNumberFormat="1" applyFont="1" applyFill="1" applyBorder="1" applyAlignment="1" applyProtection="1"/>
    <xf numFmtId="195" fontId="57" fillId="39" borderId="144" xfId="5" applyNumberFormat="1" applyFont="1" applyFill="1" applyBorder="1" applyAlignment="1" applyProtection="1"/>
    <xf numFmtId="176" fontId="34" fillId="17" borderId="0" xfId="5" applyNumberFormat="1" applyFont="1" applyFill="1" applyProtection="1"/>
    <xf numFmtId="176" fontId="34" fillId="32" borderId="0" xfId="5" applyNumberFormat="1" applyFont="1" applyFill="1" applyBorder="1" applyProtection="1"/>
    <xf numFmtId="176" fontId="57" fillId="32" borderId="0" xfId="5" applyNumberFormat="1" applyFont="1" applyFill="1" applyBorder="1" applyProtection="1"/>
    <xf numFmtId="0" fontId="57" fillId="26" borderId="141" xfId="5" applyFont="1" applyFill="1" applyBorder="1" applyAlignment="1" applyProtection="1">
      <alignment horizontal="left"/>
    </xf>
    <xf numFmtId="0" fontId="57" fillId="26" borderId="142" xfId="5" applyFont="1" applyFill="1" applyBorder="1" applyAlignment="1" applyProtection="1">
      <alignment horizontal="left"/>
    </xf>
    <xf numFmtId="0" fontId="57" fillId="26" borderId="143" xfId="5" applyFont="1" applyFill="1" applyBorder="1" applyAlignment="1" applyProtection="1">
      <alignment horizontal="left"/>
    </xf>
    <xf numFmtId="195" fontId="34" fillId="26" borderId="121" xfId="5" applyNumberFormat="1" applyFont="1" applyFill="1" applyBorder="1" applyAlignment="1" applyProtection="1"/>
    <xf numFmtId="195" fontId="57" fillId="26" borderId="121" xfId="5" applyNumberFormat="1" applyFont="1" applyFill="1" applyBorder="1" applyAlignment="1" applyProtection="1"/>
    <xf numFmtId="195" fontId="57" fillId="26" borderId="144" xfId="5" applyNumberFormat="1" applyFont="1" applyFill="1" applyBorder="1" applyAlignment="1" applyProtection="1"/>
    <xf numFmtId="187" fontId="207" fillId="15" borderId="73" xfId="5" quotePrefix="1" applyNumberFormat="1" applyFont="1" applyFill="1" applyBorder="1" applyAlignment="1" applyProtection="1"/>
    <xf numFmtId="187" fontId="206" fillId="15" borderId="73" xfId="5" quotePrefix="1" applyNumberFormat="1" applyFont="1" applyFill="1" applyBorder="1" applyAlignment="1" applyProtection="1"/>
    <xf numFmtId="187" fontId="206" fillId="15" borderId="131" xfId="5" quotePrefix="1" applyNumberFormat="1" applyFont="1" applyFill="1" applyBorder="1" applyAlignment="1" applyProtection="1"/>
    <xf numFmtId="1" fontId="57" fillId="17" borderId="0" xfId="5" applyNumberFormat="1" applyFont="1" applyFill="1" applyBorder="1" applyAlignment="1" applyProtection="1">
      <alignment horizontal="right"/>
    </xf>
    <xf numFmtId="3" fontId="92" fillId="15" borderId="116" xfId="5" applyNumberFormat="1" applyFont="1" applyFill="1" applyBorder="1" applyAlignment="1" applyProtection="1">
      <alignment horizontal="center"/>
    </xf>
    <xf numFmtId="3" fontId="92" fillId="15" borderId="38" xfId="5" applyNumberFormat="1" applyFont="1" applyFill="1" applyBorder="1" applyAlignment="1" applyProtection="1">
      <alignment horizontal="center"/>
    </xf>
    <xf numFmtId="3" fontId="92" fillId="15" borderId="138" xfId="5" applyNumberFormat="1" applyFont="1" applyFill="1" applyBorder="1" applyAlignment="1" applyProtection="1">
      <alignment horizontal="center"/>
    </xf>
    <xf numFmtId="0" fontId="58" fillId="19" borderId="145" xfId="5" applyFont="1" applyFill="1" applyBorder="1" applyAlignment="1" applyProtection="1">
      <alignment horizontal="left"/>
    </xf>
    <xf numFmtId="0" fontId="58" fillId="19" borderId="146" xfId="5" applyFont="1" applyFill="1" applyBorder="1" applyAlignment="1" applyProtection="1">
      <alignment horizontal="left"/>
    </xf>
    <xf numFmtId="0" fontId="58" fillId="19" borderId="147" xfId="5" applyFont="1" applyFill="1" applyBorder="1" applyAlignment="1" applyProtection="1">
      <alignment horizontal="left"/>
    </xf>
    <xf numFmtId="195" fontId="34" fillId="19" borderId="92" xfId="5" applyNumberFormat="1" applyFont="1" applyFill="1" applyBorder="1" applyAlignment="1" applyProtection="1"/>
    <xf numFmtId="195" fontId="57" fillId="19" borderId="92" xfId="5" applyNumberFormat="1" applyFont="1" applyFill="1" applyBorder="1" applyAlignment="1" applyProtection="1"/>
    <xf numFmtId="195" fontId="57" fillId="19" borderId="148" xfId="5" applyNumberFormat="1" applyFont="1" applyFill="1" applyBorder="1" applyAlignment="1" applyProtection="1"/>
    <xf numFmtId="195" fontId="34" fillId="17" borderId="0" xfId="5" quotePrefix="1" applyNumberFormat="1" applyFont="1" applyFill="1" applyBorder="1" applyAlignment="1" applyProtection="1">
      <alignment horizontal="right"/>
    </xf>
    <xf numFmtId="187" fontId="58" fillId="19" borderId="104" xfId="5" applyNumberFormat="1" applyFont="1" applyFill="1" applyBorder="1" applyAlignment="1" applyProtection="1">
      <alignment horizontal="left"/>
    </xf>
    <xf numFmtId="187" fontId="58" fillId="19" borderId="108" xfId="5" applyNumberFormat="1" applyFont="1" applyFill="1" applyBorder="1" applyAlignment="1" applyProtection="1">
      <alignment horizontal="left"/>
    </xf>
    <xf numFmtId="187" fontId="58" fillId="19" borderId="105" xfId="5" applyNumberFormat="1" applyFont="1" applyFill="1" applyBorder="1" applyAlignment="1" applyProtection="1">
      <alignment horizontal="left"/>
    </xf>
    <xf numFmtId="187" fontId="87" fillId="17" borderId="0" xfId="5" applyNumberFormat="1" applyFont="1" applyFill="1" applyAlignment="1" applyProtection="1">
      <alignment horizontal="right"/>
    </xf>
    <xf numFmtId="195" fontId="34" fillId="19" borderId="80" xfId="5" applyNumberFormat="1" applyFont="1" applyFill="1" applyBorder="1" applyAlignment="1" applyProtection="1"/>
    <xf numFmtId="195" fontId="57" fillId="19" borderId="80" xfId="5" applyNumberFormat="1" applyFont="1" applyFill="1" applyBorder="1" applyAlignment="1" applyProtection="1"/>
    <xf numFmtId="195" fontId="57" fillId="19" borderId="149" xfId="5" applyNumberFormat="1" applyFont="1" applyFill="1" applyBorder="1" applyAlignment="1" applyProtection="1"/>
    <xf numFmtId="38" fontId="6" fillId="15" borderId="132" xfId="15" applyNumberFormat="1" applyFont="1" applyFill="1" applyBorder="1" applyAlignment="1" applyProtection="1"/>
    <xf numFmtId="38" fontId="6" fillId="15" borderId="99" xfId="15" applyNumberFormat="1" applyFont="1" applyFill="1" applyBorder="1" applyAlignment="1" applyProtection="1"/>
    <xf numFmtId="38" fontId="6" fillId="15" borderId="133" xfId="15" applyNumberFormat="1" applyFont="1" applyFill="1" applyBorder="1" applyAlignment="1" applyProtection="1"/>
    <xf numFmtId="38" fontId="3" fillId="15" borderId="11" xfId="15" applyNumberFormat="1" applyFont="1" applyFill="1" applyBorder="1" applyAlignment="1" applyProtection="1"/>
    <xf numFmtId="38" fontId="3" fillId="15" borderId="12" xfId="15" applyNumberFormat="1" applyFont="1" applyFill="1" applyBorder="1" applyAlignment="1" applyProtection="1"/>
    <xf numFmtId="38" fontId="3" fillId="15" borderId="82" xfId="15" applyNumberFormat="1" applyFont="1" applyFill="1" applyBorder="1" applyAlignment="1" applyProtection="1"/>
    <xf numFmtId="38" fontId="63" fillId="15" borderId="17" xfId="15" applyNumberFormat="1" applyFont="1" applyFill="1" applyBorder="1" applyAlignment="1" applyProtection="1">
      <alignment horizontal="left"/>
    </xf>
    <xf numFmtId="38" fontId="63" fillId="15" borderId="0" xfId="15" applyNumberFormat="1" applyFont="1" applyFill="1" applyBorder="1" applyAlignment="1" applyProtection="1">
      <alignment horizontal="left"/>
    </xf>
    <xf numFmtId="38" fontId="63" fillId="15" borderId="2" xfId="15" applyNumberFormat="1" applyFont="1" applyFill="1" applyBorder="1" applyAlignment="1" applyProtection="1">
      <alignment horizontal="left"/>
    </xf>
    <xf numFmtId="38" fontId="6" fillId="15" borderId="132" xfId="15" applyNumberFormat="1" applyFont="1" applyFill="1" applyBorder="1" applyAlignment="1" applyProtection="1">
      <alignment horizontal="left"/>
    </xf>
    <xf numFmtId="38" fontId="6" fillId="15" borderId="99" xfId="15" applyNumberFormat="1" applyFont="1" applyFill="1" applyBorder="1" applyAlignment="1" applyProtection="1">
      <alignment horizontal="left"/>
    </xf>
    <xf numFmtId="38" fontId="6" fillId="15" borderId="133" xfId="15" applyNumberFormat="1" applyFont="1" applyFill="1" applyBorder="1" applyAlignment="1" applyProtection="1">
      <alignment horizontal="left"/>
    </xf>
    <xf numFmtId="38" fontId="6" fillId="15" borderId="17" xfId="15" applyNumberFormat="1" applyFont="1" applyFill="1" applyBorder="1" applyAlignment="1" applyProtection="1">
      <alignment horizontal="left"/>
    </xf>
    <xf numFmtId="38" fontId="6" fillId="15" borderId="0" xfId="15" applyNumberFormat="1" applyFont="1" applyFill="1" applyBorder="1" applyAlignment="1" applyProtection="1">
      <alignment horizontal="left"/>
    </xf>
    <xf numFmtId="38" fontId="6" fillId="15" borderId="2" xfId="15" applyNumberFormat="1" applyFont="1" applyFill="1" applyBorder="1" applyAlignment="1" applyProtection="1">
      <alignment horizontal="left"/>
    </xf>
    <xf numFmtId="195" fontId="34" fillId="39" borderId="121" xfId="5" applyNumberFormat="1" applyFont="1" applyFill="1" applyBorder="1" applyAlignment="1" applyProtection="1"/>
    <xf numFmtId="38" fontId="175" fillId="40" borderId="116" xfId="15" applyNumberFormat="1" applyFont="1" applyFill="1" applyBorder="1" applyAlignment="1" applyProtection="1"/>
    <xf numFmtId="38" fontId="3" fillId="40" borderId="38" xfId="15" applyNumberFormat="1" applyFont="1" applyFill="1" applyBorder="1" applyAlignment="1" applyProtection="1"/>
    <xf numFmtId="38" fontId="3" fillId="40" borderId="138" xfId="15" applyNumberFormat="1" applyFont="1" applyFill="1" applyBorder="1" applyAlignment="1" applyProtection="1"/>
    <xf numFmtId="195" fontId="34" fillId="40" borderId="57" xfId="5" applyNumberFormat="1" applyFont="1" applyFill="1" applyBorder="1" applyAlignment="1" applyProtection="1"/>
    <xf numFmtId="195" fontId="57" fillId="40" borderId="57" xfId="5" applyNumberFormat="1" applyFont="1" applyFill="1" applyBorder="1" applyAlignment="1" applyProtection="1"/>
    <xf numFmtId="195" fontId="57" fillId="40" borderId="136" xfId="5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5" applyNumberFormat="1" applyFont="1" applyFill="1" applyBorder="1" applyAlignment="1" applyProtection="1"/>
    <xf numFmtId="38" fontId="3" fillId="15" borderId="38" xfId="15" applyNumberFormat="1" applyFont="1" applyFill="1" applyBorder="1" applyAlignment="1" applyProtection="1"/>
    <xf numFmtId="38" fontId="3" fillId="15" borderId="138" xfId="15" applyNumberFormat="1" applyFont="1" applyFill="1" applyBorder="1" applyAlignment="1" applyProtection="1"/>
    <xf numFmtId="0" fontId="57" fillId="15" borderId="104" xfId="5" applyFont="1" applyFill="1" applyBorder="1" applyAlignment="1" applyProtection="1">
      <alignment horizontal="left"/>
    </xf>
    <xf numFmtId="0" fontId="57" fillId="15" borderId="108" xfId="5" applyFont="1" applyFill="1" applyBorder="1" applyAlignment="1" applyProtection="1">
      <alignment horizontal="left"/>
    </xf>
    <xf numFmtId="0" fontId="57" fillId="15" borderId="105" xfId="5" applyFont="1" applyFill="1" applyBorder="1" applyAlignment="1" applyProtection="1">
      <alignment horizontal="left"/>
    </xf>
    <xf numFmtId="195" fontId="34" fillId="15" borderId="80" xfId="5" applyNumberFormat="1" applyFont="1" applyFill="1" applyBorder="1" applyAlignment="1" applyProtection="1"/>
    <xf numFmtId="195" fontId="57" fillId="15" borderId="80" xfId="5" applyNumberFormat="1" applyFont="1" applyFill="1" applyBorder="1" applyAlignment="1" applyProtection="1"/>
    <xf numFmtId="195" fontId="57" fillId="15" borderId="149" xfId="5" applyNumberFormat="1" applyFont="1" applyFill="1" applyBorder="1" applyAlignment="1" applyProtection="1"/>
    <xf numFmtId="187" fontId="206" fillId="17" borderId="96" xfId="5" quotePrefix="1" applyNumberFormat="1" applyFont="1" applyFill="1" applyBorder="1" applyAlignment="1" applyProtection="1"/>
    <xf numFmtId="187" fontId="206" fillId="17" borderId="94" xfId="5" quotePrefix="1" applyNumberFormat="1" applyFont="1" applyFill="1" applyBorder="1" applyAlignment="1" applyProtection="1"/>
    <xf numFmtId="3" fontId="34" fillId="17" borderId="0" xfId="5" applyNumberFormat="1" applyFont="1" applyFill="1" applyBorder="1" applyProtection="1"/>
    <xf numFmtId="0" fontId="206" fillId="17" borderId="96" xfId="5" quotePrefix="1" applyNumberFormat="1" applyFont="1" applyFill="1" applyBorder="1" applyAlignment="1" applyProtection="1"/>
    <xf numFmtId="0" fontId="34" fillId="17" borderId="0" xfId="5" applyFont="1" applyFill="1" applyBorder="1" applyAlignment="1" applyProtection="1">
      <alignment horizontal="center"/>
    </xf>
    <xf numFmtId="0" fontId="108" fillId="17" borderId="0" xfId="14" applyFont="1" applyFill="1" applyAlignment="1" applyProtection="1">
      <alignment horizontal="right"/>
    </xf>
    <xf numFmtId="196" fontId="158" fillId="15" borderId="3" xfId="5" applyNumberFormat="1" applyFont="1" applyFill="1" applyBorder="1" applyAlignment="1" applyProtection="1">
      <alignment horizontal="center"/>
    </xf>
    <xf numFmtId="0" fontId="6" fillId="17" borderId="0" xfId="14" applyFont="1" applyFill="1" applyProtection="1"/>
    <xf numFmtId="0" fontId="3" fillId="17" borderId="0" xfId="2" applyFont="1" applyFill="1" applyBorder="1" applyAlignment="1" applyProtection="1">
      <alignment horizontal="left" vertical="center"/>
    </xf>
    <xf numFmtId="0" fontId="34" fillId="32" borderId="0" xfId="5" applyNumberFormat="1" applyFont="1" applyFill="1" applyBorder="1" applyProtection="1"/>
    <xf numFmtId="0" fontId="86" fillId="32" borderId="0" xfId="5" applyFont="1" applyFill="1" applyAlignment="1" applyProtection="1">
      <alignment horizontal="center"/>
    </xf>
    <xf numFmtId="0" fontId="86" fillId="32" borderId="0" xfId="5" applyFont="1" applyFill="1" applyProtection="1"/>
    <xf numFmtId="1" fontId="57" fillId="17" borderId="0" xfId="5" applyNumberFormat="1" applyFont="1" applyFill="1" applyBorder="1" applyAlignment="1" applyProtection="1">
      <alignment horizontal="center"/>
    </xf>
    <xf numFmtId="0" fontId="57" fillId="17" borderId="0" xfId="5" applyNumberFormat="1" applyFont="1" applyFill="1" applyBorder="1" applyAlignment="1" applyProtection="1">
      <alignment horizontal="center"/>
    </xf>
    <xf numFmtId="0" fontId="87" fillId="32" borderId="0" xfId="5" applyFont="1" applyFill="1" applyProtection="1"/>
    <xf numFmtId="0" fontId="87" fillId="32" borderId="0" xfId="5" applyNumberFormat="1" applyFont="1" applyFill="1" applyProtection="1"/>
    <xf numFmtId="0" fontId="87" fillId="32" borderId="0" xfId="5" applyFont="1" applyFill="1" applyBorder="1" applyProtection="1"/>
    <xf numFmtId="0" fontId="109" fillId="15" borderId="90" xfId="14" applyFont="1" applyFill="1" applyBorder="1" applyProtection="1"/>
    <xf numFmtId="0" fontId="109" fillId="15" borderId="6" xfId="14" applyFont="1" applyFill="1" applyBorder="1" applyProtection="1"/>
    <xf numFmtId="0" fontId="109" fillId="15" borderId="7" xfId="14" applyFont="1" applyFill="1" applyBorder="1" applyProtection="1"/>
    <xf numFmtId="188" fontId="98" fillId="9" borderId="150" xfId="5" applyNumberFormat="1" applyFont="1" applyFill="1" applyBorder="1" applyAlignment="1" applyProtection="1">
      <alignment horizontal="center"/>
    </xf>
    <xf numFmtId="188" fontId="100" fillId="9" borderId="151" xfId="5" applyNumberFormat="1" applyFont="1" applyFill="1" applyBorder="1" applyAlignment="1" applyProtection="1">
      <alignment horizontal="center"/>
    </xf>
    <xf numFmtId="188" fontId="3" fillId="7" borderId="0" xfId="15" applyNumberFormat="1" applyFont="1" applyFill="1" applyAlignment="1" applyProtection="1"/>
    <xf numFmtId="188" fontId="99" fillId="13" borderId="150" xfId="5" applyNumberFormat="1" applyFont="1" applyFill="1" applyBorder="1" applyAlignment="1" applyProtection="1">
      <alignment horizontal="center"/>
    </xf>
    <xf numFmtId="188" fontId="100" fillId="13" borderId="151" xfId="5" applyNumberFormat="1" applyFont="1" applyFill="1" applyBorder="1" applyAlignment="1" applyProtection="1">
      <alignment horizontal="center"/>
    </xf>
    <xf numFmtId="188" fontId="31" fillId="7" borderId="0" xfId="14" applyNumberFormat="1" applyFont="1" applyFill="1" applyProtection="1"/>
    <xf numFmtId="188" fontId="100" fillId="11" borderId="152" xfId="5" applyNumberFormat="1" applyFont="1" applyFill="1" applyBorder="1" applyAlignment="1" applyProtection="1">
      <alignment horizontal="center"/>
    </xf>
    <xf numFmtId="188" fontId="87" fillId="32" borderId="0" xfId="5" applyNumberFormat="1" applyFont="1" applyFill="1" applyProtection="1"/>
    <xf numFmtId="188" fontId="6" fillId="5" borderId="153" xfId="5" applyNumberFormat="1" applyFont="1" applyFill="1" applyBorder="1" applyAlignment="1" applyProtection="1">
      <alignment horizontal="center"/>
    </xf>
    <xf numFmtId="0" fontId="12" fillId="15" borderId="154" xfId="5" applyNumberFormat="1" applyFont="1" applyFill="1" applyBorder="1" applyAlignment="1" applyProtection="1">
      <alignment horizontal="center"/>
    </xf>
    <xf numFmtId="0" fontId="11" fillId="15" borderId="155" xfId="5" applyNumberFormat="1" applyFont="1" applyFill="1" applyBorder="1" applyAlignment="1" applyProtection="1">
      <alignment horizontal="center"/>
    </xf>
    <xf numFmtId="0" fontId="86" fillId="32" borderId="0" xfId="5" applyNumberFormat="1" applyFont="1" applyFill="1" applyBorder="1" applyProtection="1"/>
    <xf numFmtId="0" fontId="86" fillId="32" borderId="0" xfId="5" applyFont="1" applyFill="1" applyBorder="1" applyAlignment="1" applyProtection="1">
      <alignment horizontal="center"/>
    </xf>
    <xf numFmtId="0" fontId="109" fillId="15" borderId="121" xfId="14" applyFont="1" applyFill="1" applyBorder="1" applyProtection="1"/>
    <xf numFmtId="0" fontId="109" fillId="15" borderId="142" xfId="14" applyFont="1" applyFill="1" applyBorder="1" applyProtection="1"/>
    <xf numFmtId="0" fontId="109" fillId="15" borderId="143" xfId="14" applyFont="1" applyFill="1" applyBorder="1" applyProtection="1"/>
    <xf numFmtId="188" fontId="98" fillId="9" borderId="156" xfId="5" applyNumberFormat="1" applyFont="1" applyFill="1" applyBorder="1" applyAlignment="1" applyProtection="1">
      <alignment horizontal="center"/>
    </xf>
    <xf numFmtId="188" fontId="100" fillId="9" borderId="157" xfId="5" applyNumberFormat="1" applyFont="1" applyFill="1" applyBorder="1" applyAlignment="1" applyProtection="1">
      <alignment horizontal="center"/>
    </xf>
    <xf numFmtId="188" fontId="99" fillId="13" borderId="156" xfId="5" applyNumberFormat="1" applyFont="1" applyFill="1" applyBorder="1" applyAlignment="1" applyProtection="1">
      <alignment horizontal="center"/>
    </xf>
    <xf numFmtId="188" fontId="100" fillId="13" borderId="157" xfId="5" applyNumberFormat="1" applyFont="1" applyFill="1" applyBorder="1" applyAlignment="1" applyProtection="1">
      <alignment horizontal="center"/>
    </xf>
    <xf numFmtId="188" fontId="100" fillId="11" borderId="158" xfId="5" applyNumberFormat="1" applyFont="1" applyFill="1" applyBorder="1" applyAlignment="1" applyProtection="1">
      <alignment horizontal="center"/>
    </xf>
    <xf numFmtId="188" fontId="39" fillId="5" borderId="144" xfId="5" applyNumberFormat="1" applyFont="1" applyFill="1" applyBorder="1" applyAlignment="1" applyProtection="1">
      <alignment horizontal="center"/>
    </xf>
    <xf numFmtId="0" fontId="12" fillId="15" borderId="159" xfId="5" applyNumberFormat="1" applyFont="1" applyFill="1" applyBorder="1" applyAlignment="1" applyProtection="1">
      <alignment horizontal="center"/>
    </xf>
    <xf numFmtId="0" fontId="11" fillId="15" borderId="160" xfId="5" applyNumberFormat="1" applyFont="1" applyFill="1" applyBorder="1" applyAlignment="1" applyProtection="1">
      <alignment horizontal="center"/>
    </xf>
    <xf numFmtId="188" fontId="86" fillId="32" borderId="0" xfId="5" applyNumberFormat="1" applyFont="1" applyFill="1" applyProtection="1"/>
    <xf numFmtId="188" fontId="223" fillId="9" borderId="150" xfId="5" applyNumberFormat="1" applyFont="1" applyFill="1" applyBorder="1" applyAlignment="1" applyProtection="1">
      <alignment horizontal="center"/>
    </xf>
    <xf numFmtId="188" fontId="224" fillId="9" borderId="151" xfId="5" applyNumberFormat="1" applyFont="1" applyFill="1" applyBorder="1" applyAlignment="1" applyProtection="1">
      <alignment horizontal="center"/>
    </xf>
    <xf numFmtId="188" fontId="225" fillId="13" borderId="150" xfId="5" applyNumberFormat="1" applyFont="1" applyFill="1" applyBorder="1" applyAlignment="1" applyProtection="1">
      <alignment horizontal="center"/>
    </xf>
    <xf numFmtId="188" fontId="226" fillId="13" borderId="151" xfId="5" applyNumberFormat="1" applyFont="1" applyFill="1" applyBorder="1" applyAlignment="1" applyProtection="1">
      <alignment horizontal="center"/>
    </xf>
    <xf numFmtId="188" fontId="227" fillId="11" borderId="152" xfId="5" applyNumberFormat="1" applyFont="1" applyFill="1" applyBorder="1" applyAlignment="1" applyProtection="1">
      <alignment horizontal="center"/>
    </xf>
    <xf numFmtId="188" fontId="228" fillId="5" borderId="153" xfId="5" applyNumberFormat="1" applyFont="1" applyFill="1" applyBorder="1" applyAlignment="1" applyProtection="1">
      <alignment horizontal="center"/>
    </xf>
    <xf numFmtId="188" fontId="12" fillId="15" borderId="154" xfId="5" applyNumberFormat="1" applyFont="1" applyFill="1" applyBorder="1" applyAlignment="1" applyProtection="1">
      <alignment horizontal="center"/>
    </xf>
    <xf numFmtId="188" fontId="11" fillId="15" borderId="155" xfId="5" applyNumberFormat="1" applyFont="1" applyFill="1" applyBorder="1" applyAlignment="1" applyProtection="1">
      <alignment horizontal="center"/>
    </xf>
    <xf numFmtId="188" fontId="223" fillId="9" borderId="156" xfId="5" applyNumberFormat="1" applyFont="1" applyFill="1" applyBorder="1" applyAlignment="1" applyProtection="1">
      <alignment horizontal="center"/>
    </xf>
    <xf numFmtId="188" fontId="224" fillId="9" borderId="157" xfId="5" applyNumberFormat="1" applyFont="1" applyFill="1" applyBorder="1" applyAlignment="1" applyProtection="1">
      <alignment horizontal="center"/>
    </xf>
    <xf numFmtId="188" fontId="225" fillId="13" borderId="156" xfId="5" applyNumberFormat="1" applyFont="1" applyFill="1" applyBorder="1" applyAlignment="1" applyProtection="1">
      <alignment horizontal="center"/>
    </xf>
    <xf numFmtId="188" fontId="226" fillId="13" borderId="157" xfId="5" applyNumberFormat="1" applyFont="1" applyFill="1" applyBorder="1" applyAlignment="1" applyProtection="1">
      <alignment horizontal="center"/>
    </xf>
    <xf numFmtId="188" fontId="227" fillId="11" borderId="158" xfId="5" applyNumberFormat="1" applyFont="1" applyFill="1" applyBorder="1" applyAlignment="1" applyProtection="1">
      <alignment horizontal="center"/>
    </xf>
    <xf numFmtId="188" fontId="228" fillId="5" borderId="144" xfId="5" applyNumberFormat="1" applyFont="1" applyFill="1" applyBorder="1" applyAlignment="1" applyProtection="1">
      <alignment horizontal="center"/>
    </xf>
    <xf numFmtId="188" fontId="12" fillId="15" borderId="159" xfId="5" applyNumberFormat="1" applyFont="1" applyFill="1" applyBorder="1" applyAlignment="1" applyProtection="1">
      <alignment horizontal="center"/>
    </xf>
    <xf numFmtId="188" fontId="11" fillId="15" borderId="160" xfId="5" applyNumberFormat="1" applyFont="1" applyFill="1" applyBorder="1" applyAlignment="1" applyProtection="1">
      <alignment horizontal="center"/>
    </xf>
    <xf numFmtId="0" fontId="149" fillId="0" borderId="0" xfId="5" applyProtection="1"/>
    <xf numFmtId="0" fontId="149" fillId="0" borderId="0" xfId="5" applyNumberFormat="1" applyProtection="1"/>
    <xf numFmtId="184" fontId="155" fillId="17" borderId="3" xfId="2" applyNumberFormat="1" applyFont="1" applyFill="1" applyBorder="1" applyAlignment="1" applyProtection="1">
      <alignment horizontal="center" vertical="center"/>
    </xf>
    <xf numFmtId="3" fontId="6" fillId="15" borderId="0" xfId="2" quotePrefix="1" applyNumberFormat="1" applyFont="1" applyFill="1" applyAlignment="1" applyProtection="1">
      <alignment horizontal="right" vertical="center"/>
    </xf>
    <xf numFmtId="3" fontId="167" fillId="18" borderId="100" xfId="2" applyNumberFormat="1" applyFont="1" applyFill="1" applyBorder="1" applyAlignment="1" applyProtection="1">
      <alignment horizontal="left" vertical="center"/>
    </xf>
    <xf numFmtId="3" fontId="3" fillId="18" borderId="16" xfId="2" applyNumberFormat="1" applyFont="1" applyFill="1" applyBorder="1" applyAlignment="1" applyProtection="1">
      <alignment horizontal="right" vertical="center"/>
    </xf>
    <xf numFmtId="3" fontId="3" fillId="18" borderId="4" xfId="2" applyNumberFormat="1" applyFont="1" applyFill="1" applyBorder="1" applyAlignment="1" applyProtection="1">
      <alignment horizontal="right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 wrapText="1"/>
    </xf>
    <xf numFmtId="0" fontId="3" fillId="14" borderId="0" xfId="2" applyFont="1" applyFill="1" applyAlignment="1">
      <alignment vertical="center"/>
    </xf>
    <xf numFmtId="0" fontId="3" fillId="14" borderId="0" xfId="2" applyFont="1" applyFill="1" applyAlignment="1">
      <alignment vertical="center" wrapText="1"/>
    </xf>
    <xf numFmtId="0" fontId="3" fillId="14" borderId="0" xfId="2" applyFont="1" applyFill="1" applyAlignment="1" applyProtection="1">
      <alignment vertical="center"/>
    </xf>
    <xf numFmtId="3" fontId="229" fillId="24" borderId="3" xfId="2" applyNumberFormat="1" applyFont="1" applyFill="1" applyBorder="1" applyAlignment="1" applyProtection="1">
      <alignment horizontal="center" vertical="center"/>
    </xf>
    <xf numFmtId="38" fontId="3" fillId="15" borderId="115" xfId="15" applyNumberFormat="1" applyFont="1" applyFill="1" applyBorder="1" applyAlignment="1" applyProtection="1">
      <alignment horizontal="center"/>
    </xf>
    <xf numFmtId="38" fontId="3" fillId="15" borderId="23" xfId="15" applyNumberFormat="1" applyFont="1" applyFill="1" applyBorder="1" applyAlignment="1" applyProtection="1">
      <alignment horizontal="center"/>
    </xf>
    <xf numFmtId="38" fontId="3" fillId="15" borderId="102" xfId="15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2" fillId="24" borderId="3" xfId="2" applyNumberFormat="1" applyFont="1" applyFill="1" applyBorder="1" applyAlignment="1" applyProtection="1">
      <alignment horizontal="center" vertical="center"/>
    </xf>
    <xf numFmtId="3" fontId="202" fillId="17" borderId="52" xfId="2" applyNumberFormat="1" applyFont="1" applyFill="1" applyBorder="1" applyAlignment="1" applyProtection="1">
      <alignment horizontal="right" vertical="center"/>
    </xf>
    <xf numFmtId="3" fontId="11" fillId="15" borderId="0" xfId="2" quotePrefix="1" applyNumberFormat="1" applyFont="1" applyFill="1" applyAlignment="1" applyProtection="1">
      <alignment horizontal="right" vertical="center"/>
    </xf>
    <xf numFmtId="3" fontId="176" fillId="26" borderId="52" xfId="2" applyNumberFormat="1" applyFont="1" applyFill="1" applyBorder="1" applyAlignment="1" applyProtection="1">
      <alignment vertical="center"/>
    </xf>
    <xf numFmtId="3" fontId="11" fillId="15" borderId="53" xfId="2" applyNumberFormat="1" applyFont="1" applyFill="1" applyBorder="1" applyAlignment="1" applyProtection="1">
      <alignment horizontal="right" vertical="center"/>
    </xf>
    <xf numFmtId="3" fontId="11" fillId="15" borderId="55" xfId="2" applyNumberFormat="1" applyFont="1" applyFill="1" applyBorder="1" applyAlignment="1" applyProtection="1">
      <alignment horizontal="right" vertical="center"/>
    </xf>
    <xf numFmtId="3" fontId="11" fillId="15" borderId="65" xfId="2" applyNumberFormat="1" applyFont="1" applyFill="1" applyBorder="1" applyAlignment="1" applyProtection="1">
      <alignment horizontal="right" vertical="center"/>
    </xf>
    <xf numFmtId="3" fontId="11" fillId="15" borderId="60" xfId="2" applyNumberFormat="1" applyFont="1" applyFill="1" applyBorder="1" applyAlignment="1" applyProtection="1">
      <alignment horizontal="right" vertical="center"/>
    </xf>
    <xf numFmtId="3" fontId="11" fillId="15" borderId="54" xfId="2" applyNumberFormat="1" applyFont="1" applyFill="1" applyBorder="1" applyAlignment="1" applyProtection="1">
      <alignment horizontal="right" vertical="center"/>
    </xf>
    <xf numFmtId="3" fontId="11" fillId="15" borderId="91" xfId="2" applyNumberFormat="1" applyFont="1" applyFill="1" applyBorder="1" applyAlignment="1" applyProtection="1">
      <alignment horizontal="right" vertical="center"/>
    </xf>
    <xf numFmtId="3" fontId="11" fillId="15" borderId="65" xfId="2" applyNumberFormat="1" applyFont="1" applyFill="1" applyBorder="1" applyAlignment="1" applyProtection="1">
      <alignment vertical="center"/>
    </xf>
    <xf numFmtId="3" fontId="11" fillId="15" borderId="10" xfId="2" applyNumberFormat="1" applyFont="1" applyFill="1" applyBorder="1" applyAlignment="1" applyProtection="1">
      <alignment vertical="center"/>
    </xf>
    <xf numFmtId="3" fontId="11" fillId="15" borderId="55" xfId="2" applyNumberFormat="1" applyFont="1" applyFill="1" applyBorder="1" applyAlignment="1" applyProtection="1">
      <alignment vertical="center"/>
    </xf>
    <xf numFmtId="3" fontId="11" fillId="15" borderId="54" xfId="2" applyNumberFormat="1" applyFont="1" applyFill="1" applyBorder="1" applyAlignment="1" applyProtection="1">
      <alignment vertical="center"/>
    </xf>
    <xf numFmtId="3" fontId="11" fillId="15" borderId="53" xfId="2" applyNumberFormat="1" applyFont="1" applyFill="1" applyBorder="1" applyAlignment="1" applyProtection="1">
      <alignment vertical="center"/>
    </xf>
    <xf numFmtId="3" fontId="11" fillId="15" borderId="17" xfId="2" applyNumberFormat="1" applyFont="1" applyFill="1" applyBorder="1" applyAlignment="1" applyProtection="1">
      <alignment vertical="center"/>
    </xf>
    <xf numFmtId="3" fontId="11" fillId="15" borderId="16" xfId="2" applyNumberFormat="1" applyFont="1" applyFill="1" applyBorder="1" applyAlignment="1" applyProtection="1">
      <alignment vertical="center"/>
    </xf>
    <xf numFmtId="3" fontId="11" fillId="15" borderId="57" xfId="2" applyNumberFormat="1" applyFont="1" applyFill="1" applyBorder="1" applyAlignment="1" applyProtection="1">
      <alignment horizontal="right" vertical="center"/>
    </xf>
    <xf numFmtId="3" fontId="11" fillId="15" borderId="120" xfId="2" applyNumberFormat="1" applyFont="1" applyFill="1" applyBorder="1" applyAlignment="1" applyProtection="1">
      <alignment horizontal="right" vertical="center"/>
    </xf>
    <xf numFmtId="3" fontId="11" fillId="15" borderId="120" xfId="2" applyNumberFormat="1" applyFont="1" applyFill="1" applyBorder="1" applyAlignment="1" applyProtection="1">
      <alignment vertical="center"/>
    </xf>
    <xf numFmtId="3" fontId="11" fillId="15" borderId="57" xfId="2" applyNumberFormat="1" applyFont="1" applyFill="1" applyBorder="1" applyAlignment="1" applyProtection="1">
      <alignment vertical="center"/>
    </xf>
    <xf numFmtId="3" fontId="11" fillId="15" borderId="70" xfId="2" applyNumberFormat="1" applyFont="1" applyFill="1" applyBorder="1" applyAlignment="1" applyProtection="1">
      <alignment vertical="center"/>
    </xf>
    <xf numFmtId="3" fontId="11" fillId="15" borderId="70" xfId="2" applyNumberFormat="1" applyFont="1" applyFill="1" applyBorder="1" applyAlignment="1" applyProtection="1">
      <alignment horizontal="right" vertical="center"/>
    </xf>
    <xf numFmtId="3" fontId="11" fillId="15" borderId="10" xfId="2" applyNumberFormat="1" applyFont="1" applyFill="1" applyBorder="1" applyAlignment="1" applyProtection="1">
      <alignment horizontal="right" vertical="center"/>
    </xf>
    <xf numFmtId="3" fontId="11" fillId="15" borderId="60" xfId="2" applyNumberFormat="1" applyFont="1" applyFill="1" applyBorder="1" applyAlignment="1" applyProtection="1">
      <alignment vertical="center"/>
    </xf>
    <xf numFmtId="3" fontId="11" fillId="15" borderId="73" xfId="2" applyNumberFormat="1" applyFont="1" applyFill="1" applyBorder="1" applyAlignment="1" applyProtection="1">
      <alignment vertical="center"/>
    </xf>
    <xf numFmtId="3" fontId="11" fillId="15" borderId="73" xfId="2" applyNumberFormat="1" applyFont="1" applyFill="1" applyBorder="1" applyAlignment="1" applyProtection="1">
      <alignment horizontal="right" vertical="center"/>
    </xf>
    <xf numFmtId="3" fontId="11" fillId="15" borderId="77" xfId="2" applyNumberFormat="1" applyFont="1" applyFill="1" applyBorder="1" applyAlignment="1" applyProtection="1">
      <alignment vertical="center"/>
    </xf>
    <xf numFmtId="0" fontId="58" fillId="20" borderId="10" xfId="2" applyFont="1" applyFill="1" applyBorder="1" applyAlignment="1" applyProtection="1">
      <alignment horizontal="center" vertical="center" wrapText="1"/>
    </xf>
    <xf numFmtId="3" fontId="58" fillId="15" borderId="52" xfId="2" quotePrefix="1" applyNumberFormat="1" applyFont="1" applyFill="1" applyBorder="1" applyAlignment="1" applyProtection="1">
      <alignment horizontal="center" vertical="center"/>
    </xf>
    <xf numFmtId="3" fontId="11" fillId="15" borderId="161" xfId="2" applyNumberFormat="1" applyFont="1" applyFill="1" applyBorder="1" applyAlignment="1" applyProtection="1">
      <alignment vertical="center"/>
    </xf>
    <xf numFmtId="3" fontId="11" fillId="15" borderId="89" xfId="2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162" xfId="0" applyNumberFormat="1" applyFont="1" applyFill="1" applyBorder="1" applyAlignment="1" applyProtection="1"/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3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5" fontId="11" fillId="24" borderId="3" xfId="2" applyNumberFormat="1" applyFont="1" applyFill="1" applyBorder="1" applyAlignment="1" applyProtection="1">
      <alignment horizontal="center" vertical="center"/>
      <protection locked="0"/>
    </xf>
    <xf numFmtId="0" fontId="230" fillId="19" borderId="73" xfId="2" applyFont="1" applyFill="1" applyBorder="1" applyAlignment="1" applyProtection="1">
      <alignment horizontal="center" vertical="center" wrapText="1"/>
    </xf>
    <xf numFmtId="3" fontId="29" fillId="0" borderId="52" xfId="2" quotePrefix="1" applyNumberFormat="1" applyFont="1" applyFill="1" applyBorder="1" applyAlignment="1" applyProtection="1">
      <alignment horizontal="center" vertical="center"/>
    </xf>
    <xf numFmtId="3" fontId="12" fillId="15" borderId="21" xfId="2" applyNumberFormat="1" applyFont="1" applyFill="1" applyBorder="1" applyAlignment="1" applyProtection="1">
      <alignment horizontal="right" vertical="center"/>
      <protection locked="0"/>
    </xf>
    <xf numFmtId="3" fontId="12" fillId="15" borderId="30" xfId="2" applyNumberFormat="1" applyFont="1" applyFill="1" applyBorder="1" applyAlignment="1" applyProtection="1">
      <alignment horizontal="right" vertical="center"/>
      <protection locked="0"/>
    </xf>
    <xf numFmtId="3" fontId="12" fillId="15" borderId="78" xfId="2" applyNumberFormat="1" applyFont="1" applyFill="1" applyBorder="1" applyAlignment="1" applyProtection="1">
      <alignment horizontal="right" vertical="center"/>
      <protection locked="0"/>
    </xf>
    <xf numFmtId="3" fontId="12" fillId="15" borderId="75" xfId="2" applyNumberFormat="1" applyFont="1" applyFill="1" applyBorder="1" applyAlignment="1" applyProtection="1">
      <alignment horizontal="right" vertical="center"/>
      <protection locked="0"/>
    </xf>
    <xf numFmtId="3" fontId="12" fillId="15" borderId="79" xfId="2" applyNumberFormat="1" applyFont="1" applyFill="1" applyBorder="1" applyAlignment="1" applyProtection="1">
      <alignment horizontal="right" vertical="center"/>
      <protection locked="0"/>
    </xf>
    <xf numFmtId="3" fontId="12" fillId="15" borderId="25" xfId="2" applyNumberFormat="1" applyFont="1" applyFill="1" applyBorder="1" applyAlignment="1" applyProtection="1">
      <alignment horizontal="right" vertical="center"/>
      <protection locked="0"/>
    </xf>
    <xf numFmtId="3" fontId="12" fillId="15" borderId="35" xfId="2" applyNumberFormat="1" applyFont="1" applyFill="1" applyBorder="1" applyAlignment="1" applyProtection="1">
      <alignment horizontal="right" vertical="center"/>
      <protection locked="0"/>
    </xf>
    <xf numFmtId="3" fontId="169" fillId="24" borderId="8" xfId="2" applyNumberFormat="1" applyFont="1" applyFill="1" applyBorder="1" applyAlignment="1" applyProtection="1">
      <alignment horizontal="right" vertical="center"/>
      <protection locked="0"/>
    </xf>
    <xf numFmtId="3" fontId="169" fillId="24" borderId="3" xfId="2" applyNumberFormat="1" applyFont="1" applyFill="1" applyBorder="1" applyAlignment="1" applyProtection="1">
      <alignment horizontal="right" vertical="center"/>
      <protection locked="0"/>
    </xf>
    <xf numFmtId="3" fontId="169" fillId="24" borderId="9" xfId="2" applyNumberFormat="1" applyFont="1" applyFill="1" applyBorder="1" applyAlignment="1" applyProtection="1">
      <alignment horizontal="right" vertical="center"/>
      <protection locked="0"/>
    </xf>
    <xf numFmtId="3" fontId="12" fillId="15" borderId="67" xfId="2" applyNumberFormat="1" applyFont="1" applyFill="1" applyBorder="1" applyAlignment="1" applyProtection="1">
      <alignment horizontal="right" vertical="center"/>
      <protection locked="0"/>
    </xf>
    <xf numFmtId="3" fontId="12" fillId="15" borderId="74" xfId="2" applyNumberFormat="1" applyFont="1" applyFill="1" applyBorder="1" applyAlignment="1" applyProtection="1">
      <alignment horizontal="right" vertical="center"/>
      <protection locked="0"/>
    </xf>
    <xf numFmtId="3" fontId="12" fillId="15" borderId="72" xfId="2" applyNumberFormat="1" applyFont="1" applyFill="1" applyBorder="1" applyAlignment="1" applyProtection="1">
      <alignment horizontal="right" vertical="center"/>
      <protection locked="0"/>
    </xf>
    <xf numFmtId="3" fontId="12" fillId="15" borderId="62" xfId="2" applyNumberFormat="1" applyFont="1" applyFill="1" applyBorder="1" applyAlignment="1" applyProtection="1">
      <alignment horizontal="right" vertical="center"/>
      <protection locked="0"/>
    </xf>
    <xf numFmtId="3" fontId="164" fillId="17" borderId="8" xfId="2" applyNumberFormat="1" applyFont="1" applyFill="1" applyBorder="1" applyAlignment="1" applyProtection="1">
      <alignment horizontal="right" vertical="center"/>
      <protection locked="0"/>
    </xf>
    <xf numFmtId="3" fontId="164" fillId="17" borderId="3" xfId="2" applyNumberFormat="1" applyFont="1" applyFill="1" applyBorder="1" applyAlignment="1" applyProtection="1">
      <alignment horizontal="right" vertical="center"/>
      <protection locked="0"/>
    </xf>
    <xf numFmtId="3" fontId="164" fillId="17" borderId="9" xfId="2" applyNumberFormat="1" applyFont="1" applyFill="1" applyBorder="1" applyAlignment="1" applyProtection="1">
      <alignment horizontal="right" vertical="center"/>
      <protection locked="0"/>
    </xf>
    <xf numFmtId="198" fontId="167" fillId="18" borderId="42" xfId="12" applyNumberFormat="1" applyFont="1" applyFill="1" applyBorder="1" applyAlignment="1" applyProtection="1">
      <alignment horizontal="center" vertical="center" wrapText="1"/>
    </xf>
    <xf numFmtId="181" fontId="6" fillId="15" borderId="49" xfId="10" quotePrefix="1" applyNumberFormat="1" applyFont="1" applyFill="1" applyBorder="1" applyAlignment="1">
      <alignment horizontal="right" vertical="center"/>
    </xf>
    <xf numFmtId="0" fontId="6" fillId="15" borderId="50" xfId="2" applyFont="1" applyFill="1" applyBorder="1" applyAlignment="1">
      <alignment vertical="center"/>
    </xf>
    <xf numFmtId="0" fontId="6" fillId="15" borderId="50" xfId="2" applyFont="1" applyFill="1" applyBorder="1" applyAlignment="1">
      <alignment vertical="center" wrapText="1"/>
    </xf>
    <xf numFmtId="181" fontId="6" fillId="15" borderId="17" xfId="10" quotePrefix="1" applyNumberFormat="1" applyFont="1" applyFill="1" applyBorder="1" applyAlignment="1">
      <alignment horizontal="right" vertical="center"/>
    </xf>
    <xf numFmtId="0" fontId="6" fillId="15" borderId="0" xfId="2" applyFont="1" applyFill="1" applyBorder="1" applyAlignment="1">
      <alignment vertical="center" wrapText="1"/>
    </xf>
    <xf numFmtId="3" fontId="3" fillId="15" borderId="16" xfId="2" applyNumberFormat="1" applyFont="1" applyFill="1" applyBorder="1" applyAlignment="1" applyProtection="1">
      <alignment horizontal="right" vertical="center"/>
    </xf>
    <xf numFmtId="3" fontId="3" fillId="15" borderId="89" xfId="2" applyNumberFormat="1" applyFont="1" applyFill="1" applyBorder="1" applyAlignment="1" applyProtection="1">
      <alignment horizontal="right" vertical="center"/>
    </xf>
    <xf numFmtId="3" fontId="3" fillId="15" borderId="73" xfId="2" applyNumberFormat="1" applyFont="1" applyFill="1" applyBorder="1" applyAlignment="1" applyProtection="1">
      <alignment horizontal="right" vertical="center"/>
    </xf>
    <xf numFmtId="3" fontId="3" fillId="15" borderId="85" xfId="2" applyNumberFormat="1" applyFont="1" applyFill="1" applyBorder="1" applyAlignment="1">
      <alignment horizontal="right" vertical="center"/>
    </xf>
    <xf numFmtId="3" fontId="3" fillId="15" borderId="84" xfId="2" applyNumberFormat="1" applyFont="1" applyFill="1" applyBorder="1" applyAlignment="1">
      <alignment horizontal="right" vertical="center"/>
    </xf>
    <xf numFmtId="3" fontId="3" fillId="15" borderId="86" xfId="2" applyNumberFormat="1" applyFont="1" applyFill="1" applyBorder="1" applyAlignment="1">
      <alignment horizontal="right" vertical="center"/>
    </xf>
    <xf numFmtId="3" fontId="3" fillId="15" borderId="56" xfId="2" applyNumberFormat="1" applyFont="1" applyFill="1" applyBorder="1" applyAlignment="1">
      <alignment horizontal="right" vertical="center"/>
    </xf>
    <xf numFmtId="3" fontId="3" fillId="15" borderId="1" xfId="2" applyNumberFormat="1" applyFont="1" applyFill="1" applyBorder="1" applyAlignment="1">
      <alignment horizontal="right" vertical="center"/>
    </xf>
    <xf numFmtId="3" fontId="3" fillId="15" borderId="74" xfId="2" applyNumberFormat="1" applyFont="1" applyFill="1" applyBorder="1" applyAlignment="1">
      <alignment horizontal="right" vertical="center"/>
    </xf>
    <xf numFmtId="3" fontId="3" fillId="15" borderId="14" xfId="2" applyNumberFormat="1" applyFont="1" applyFill="1" applyBorder="1" applyAlignment="1">
      <alignment horizontal="right" vertical="center"/>
    </xf>
    <xf numFmtId="3" fontId="3" fillId="15" borderId="15" xfId="2" applyNumberFormat="1" applyFont="1" applyFill="1" applyBorder="1" applyAlignment="1">
      <alignment horizontal="right" vertical="center"/>
    </xf>
    <xf numFmtId="3" fontId="3" fillId="15" borderId="13" xfId="2" applyNumberFormat="1" applyFont="1" applyFill="1" applyBorder="1" applyAlignment="1">
      <alignment horizontal="right" vertical="center"/>
    </xf>
    <xf numFmtId="0" fontId="6" fillId="15" borderId="17" xfId="2" applyFont="1" applyFill="1" applyBorder="1" applyAlignment="1" applyProtection="1">
      <alignment vertical="center"/>
      <protection locked="0"/>
    </xf>
    <xf numFmtId="0" fontId="3" fillId="15" borderId="17" xfId="2" applyFont="1" applyFill="1" applyBorder="1" applyAlignment="1">
      <alignment horizontal="center" vertical="center"/>
    </xf>
    <xf numFmtId="1" fontId="167" fillId="16" borderId="89" xfId="2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2" applyFont="1" applyFill="1" applyBorder="1" applyAlignment="1">
      <alignment horizontal="center" vertical="center"/>
    </xf>
    <xf numFmtId="0" fontId="3" fillId="15" borderId="17" xfId="2" applyFont="1" applyFill="1" applyBorder="1" applyAlignment="1">
      <alignment vertical="center"/>
    </xf>
    <xf numFmtId="3" fontId="58" fillId="15" borderId="82" xfId="2" quotePrefix="1" applyNumberFormat="1" applyFont="1" applyFill="1" applyBorder="1" applyAlignment="1">
      <alignment horizontal="center" vertical="center"/>
    </xf>
    <xf numFmtId="0" fontId="3" fillId="15" borderId="11" xfId="2" quotePrefix="1" applyFont="1" applyFill="1" applyBorder="1" applyAlignment="1">
      <alignment horizontal="center" vertical="center"/>
    </xf>
    <xf numFmtId="0" fontId="3" fillId="0" borderId="82" xfId="2" quotePrefix="1" applyFont="1" applyBorder="1" applyAlignment="1">
      <alignment horizontal="center" vertical="center" wrapText="1"/>
    </xf>
    <xf numFmtId="0" fontId="231" fillId="15" borderId="82" xfId="2" applyFont="1" applyFill="1" applyBorder="1" applyAlignment="1">
      <alignment horizontal="center" vertical="center" wrapText="1"/>
    </xf>
    <xf numFmtId="180" fontId="232" fillId="15" borderId="12" xfId="2" applyNumberFormat="1" applyFont="1" applyFill="1" applyBorder="1" applyAlignment="1" applyProtection="1">
      <alignment horizontal="center" vertical="center" wrapText="1"/>
    </xf>
    <xf numFmtId="0" fontId="31" fillId="15" borderId="0" xfId="2" applyFont="1" applyFill="1"/>
    <xf numFmtId="186" fontId="161" fillId="21" borderId="8" xfId="2" applyNumberFormat="1" applyFont="1" applyFill="1" applyBorder="1" applyAlignment="1" applyProtection="1">
      <alignment horizontal="center" vertical="center"/>
    </xf>
    <xf numFmtId="186" fontId="161" fillId="21" borderId="3" xfId="2" applyNumberFormat="1" applyFont="1" applyFill="1" applyBorder="1" applyAlignment="1" applyProtection="1">
      <alignment horizontal="center" vertical="center"/>
    </xf>
    <xf numFmtId="186" fontId="161" fillId="21" borderId="9" xfId="2" applyNumberFormat="1" applyFont="1" applyFill="1" applyBorder="1" applyAlignment="1" applyProtection="1">
      <alignment horizontal="center" vertical="center"/>
    </xf>
    <xf numFmtId="0" fontId="166" fillId="23" borderId="40" xfId="10" applyFont="1" applyFill="1" applyBorder="1" applyAlignment="1" applyProtection="1">
      <alignment horizontal="right" vertical="center"/>
    </xf>
    <xf numFmtId="186" fontId="161" fillId="21" borderId="66" xfId="2" applyNumberFormat="1" applyFont="1" applyFill="1" applyBorder="1" applyAlignment="1" applyProtection="1">
      <alignment horizontal="center" vertical="center"/>
    </xf>
    <xf numFmtId="186" fontId="161" fillId="21" borderId="63" xfId="2" applyNumberFormat="1" applyFont="1" applyFill="1" applyBorder="1" applyAlignment="1" applyProtection="1">
      <alignment horizontal="center" vertical="center"/>
    </xf>
    <xf numFmtId="186" fontId="161" fillId="21" borderId="61" xfId="2" applyNumberFormat="1" applyFont="1" applyFill="1" applyBorder="1" applyAlignment="1" applyProtection="1">
      <alignment horizontal="center" vertical="center"/>
    </xf>
    <xf numFmtId="186" fontId="161" fillId="21" borderId="58" xfId="2" applyNumberFormat="1" applyFont="1" applyFill="1" applyBorder="1" applyAlignment="1" applyProtection="1">
      <alignment horizontal="center" vertical="center"/>
    </xf>
    <xf numFmtId="186" fontId="161" fillId="31" borderId="78" xfId="2" applyNumberFormat="1" applyFont="1" applyFill="1" applyBorder="1" applyAlignment="1" applyProtection="1">
      <alignment horizontal="center" vertical="center"/>
    </xf>
    <xf numFmtId="186" fontId="161" fillId="31" borderId="75" xfId="2" applyNumberFormat="1" applyFont="1" applyFill="1" applyBorder="1" applyAlignment="1" applyProtection="1">
      <alignment horizontal="center" vertical="center"/>
    </xf>
    <xf numFmtId="186" fontId="161" fillId="24" borderId="8" xfId="2" applyNumberFormat="1" applyFont="1" applyFill="1" applyBorder="1" applyAlignment="1" applyProtection="1">
      <alignment horizontal="center" vertical="center"/>
    </xf>
    <xf numFmtId="186" fontId="161" fillId="24" borderId="3" xfId="2" applyNumberFormat="1" applyFont="1" applyFill="1" applyBorder="1" applyAlignment="1" applyProtection="1">
      <alignment horizontal="center" vertical="center"/>
    </xf>
    <xf numFmtId="186" fontId="161" fillId="24" borderId="9" xfId="2" applyNumberFormat="1" applyFont="1" applyFill="1" applyBorder="1" applyAlignment="1" applyProtection="1">
      <alignment horizontal="center" vertical="center"/>
    </xf>
    <xf numFmtId="186" fontId="161" fillId="30" borderId="9" xfId="2" applyNumberFormat="1" applyFont="1" applyFill="1" applyBorder="1" applyAlignment="1" applyProtection="1">
      <alignment horizontal="center" vertical="center"/>
    </xf>
    <xf numFmtId="186" fontId="161" fillId="26" borderId="9" xfId="2" applyNumberFormat="1" applyFont="1" applyFill="1" applyBorder="1" applyAlignment="1" applyProtection="1">
      <alignment horizontal="center" vertical="center"/>
    </xf>
    <xf numFmtId="186" fontId="161" fillId="21" borderId="29" xfId="2" applyNumberFormat="1" applyFont="1" applyFill="1" applyBorder="1" applyAlignment="1" applyProtection="1">
      <alignment horizontal="center" vertical="center"/>
    </xf>
    <xf numFmtId="186" fontId="161" fillId="21" borderId="27" xfId="2" applyNumberFormat="1" applyFont="1" applyFill="1" applyBorder="1" applyAlignment="1" applyProtection="1">
      <alignment horizontal="center" vertical="center"/>
    </xf>
    <xf numFmtId="186" fontId="161" fillId="17" borderId="8" xfId="2" applyNumberFormat="1" applyFont="1" applyFill="1" applyBorder="1" applyAlignment="1" applyProtection="1">
      <alignment horizontal="center" vertical="center"/>
    </xf>
    <xf numFmtId="186" fontId="161" fillId="17" borderId="3" xfId="2" applyNumberFormat="1" applyFont="1" applyFill="1" applyBorder="1" applyAlignment="1" applyProtection="1">
      <alignment horizontal="center" vertical="center"/>
    </xf>
    <xf numFmtId="186" fontId="161" fillId="17" borderId="9" xfId="2" applyNumberFormat="1" applyFont="1" applyFill="1" applyBorder="1" applyAlignment="1" applyProtection="1">
      <alignment horizontal="center" vertical="center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3" fillId="24" borderId="3" xfId="2" applyNumberFormat="1" applyFont="1" applyFill="1" applyBorder="1" applyAlignment="1" applyProtection="1">
      <alignment horizontal="center" vertical="center"/>
    </xf>
    <xf numFmtId="0" fontId="11" fillId="15" borderId="0" xfId="2" applyFont="1" applyFill="1" applyAlignment="1">
      <alignment horizontal="right" vertical="center"/>
    </xf>
    <xf numFmtId="0" fontId="234" fillId="42" borderId="0" xfId="4" applyFont="1" applyFill="1" applyBorder="1"/>
    <xf numFmtId="0" fontId="234" fillId="42" borderId="0" xfId="4" applyFont="1" applyFill="1" applyBorder="1" applyAlignment="1"/>
    <xf numFmtId="0" fontId="234" fillId="0" borderId="0" xfId="4" applyFont="1" applyFill="1" applyBorder="1"/>
    <xf numFmtId="0" fontId="36" fillId="43" borderId="0" xfId="2" applyFont="1" applyFill="1" applyBorder="1" applyAlignment="1">
      <alignment horizontal="center"/>
    </xf>
    <xf numFmtId="0" fontId="3" fillId="43" borderId="0" xfId="4" applyFont="1" applyFill="1" applyBorder="1" applyAlignment="1">
      <alignment horizontal="left" vertical="center" wrapText="1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65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/>
    </xf>
    <xf numFmtId="182" fontId="37" fillId="43" borderId="0" xfId="13" quotePrefix="1" applyNumberFormat="1" applyFont="1" applyFill="1" applyBorder="1" applyAlignment="1">
      <alignment horizontal="right"/>
    </xf>
    <xf numFmtId="0" fontId="14" fillId="43" borderId="0" xfId="13" applyFont="1" applyFill="1" applyBorder="1"/>
    <xf numFmtId="0" fontId="14" fillId="43" borderId="0" xfId="13" quotePrefix="1" applyFont="1" applyFill="1" applyBorder="1" applyAlignment="1">
      <alignment horizontal="left"/>
    </xf>
    <xf numFmtId="0" fontId="9" fillId="43" borderId="0" xfId="13" quotePrefix="1" applyFont="1" applyFill="1" applyBorder="1" applyAlignment="1">
      <alignment horizontal="left"/>
    </xf>
    <xf numFmtId="0" fontId="9" fillId="43" borderId="0" xfId="13" applyFont="1" applyFill="1" applyBorder="1"/>
    <xf numFmtId="0" fontId="21" fillId="43" borderId="0" xfId="13" applyFont="1" applyFill="1" applyBorder="1" applyAlignment="1">
      <alignment horizontal="left"/>
    </xf>
    <xf numFmtId="0" fontId="9" fillId="43" borderId="0" xfId="13" applyFont="1" applyFill="1" applyBorder="1" applyAlignment="1">
      <alignment horizontal="left"/>
    </xf>
    <xf numFmtId="0" fontId="15" fillId="43" borderId="0" xfId="13" applyFont="1" applyFill="1" applyBorder="1"/>
    <xf numFmtId="0" fontId="15" fillId="43" borderId="0" xfId="13" quotePrefix="1" applyFont="1" applyFill="1" applyBorder="1" applyAlignment="1">
      <alignment horizontal="left"/>
    </xf>
    <xf numFmtId="0" fontId="9" fillId="43" borderId="0" xfId="10" applyFont="1" applyFill="1" applyBorder="1" applyAlignment="1">
      <alignment horizontal="left"/>
    </xf>
    <xf numFmtId="0" fontId="21" fillId="43" borderId="0" xfId="10" applyFont="1" applyFill="1" applyBorder="1" applyAlignment="1">
      <alignment horizontal="left"/>
    </xf>
    <xf numFmtId="0" fontId="21" fillId="43" borderId="0" xfId="13" quotePrefix="1" applyFont="1" applyFill="1" applyBorder="1" applyAlignment="1">
      <alignment horizontal="left"/>
    </xf>
    <xf numFmtId="0" fontId="15" fillId="43" borderId="0" xfId="13" applyFont="1" applyFill="1" applyBorder="1" applyAlignment="1">
      <alignment horizontal="left"/>
    </xf>
    <xf numFmtId="182" fontId="38" fillId="43" borderId="0" xfId="13" quotePrefix="1" applyNumberFormat="1" applyFont="1" applyFill="1" applyBorder="1" applyAlignment="1">
      <alignment horizontal="right"/>
    </xf>
    <xf numFmtId="0" fontId="21" fillId="43" borderId="0" xfId="13" applyFont="1" applyFill="1" applyBorder="1"/>
    <xf numFmtId="182" fontId="37" fillId="43" borderId="0" xfId="13" applyNumberFormat="1" applyFont="1" applyFill="1" applyBorder="1" applyAlignment="1">
      <alignment horizontal="right"/>
    </xf>
    <xf numFmtId="0" fontId="14" fillId="43" borderId="0" xfId="13" applyFont="1" applyFill="1" applyBorder="1" applyAlignment="1">
      <alignment horizontal="left"/>
    </xf>
    <xf numFmtId="0" fontId="234" fillId="0" borderId="0" xfId="4" applyFont="1" applyFill="1" applyBorder="1" applyAlignment="1"/>
    <xf numFmtId="0" fontId="32" fillId="43" borderId="0" xfId="2" applyFont="1" applyFill="1" applyBorder="1"/>
    <xf numFmtId="0" fontId="31" fillId="43" borderId="0" xfId="2" applyFont="1" applyFill="1" applyBorder="1"/>
    <xf numFmtId="0" fontId="32" fillId="43" borderId="3" xfId="2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2" applyNumberFormat="1" applyFont="1" applyFill="1" applyBorder="1" applyProtection="1">
      <protection locked="0"/>
    </xf>
    <xf numFmtId="49" fontId="235" fillId="43" borderId="166" xfId="2" quotePrefix="1" applyNumberFormat="1" applyFont="1" applyFill="1" applyBorder="1" applyAlignment="1">
      <alignment horizontal="center"/>
    </xf>
    <xf numFmtId="0" fontId="3" fillId="43" borderId="167" xfId="2" applyFont="1" applyFill="1" applyBorder="1"/>
    <xf numFmtId="49" fontId="235" fillId="43" borderId="55" xfId="2" quotePrefix="1" applyNumberFormat="1" applyFont="1" applyFill="1" applyBorder="1" applyAlignment="1">
      <alignment horizontal="center"/>
    </xf>
    <xf numFmtId="0" fontId="3" fillId="43" borderId="102" xfId="2" applyFont="1" applyFill="1" applyBorder="1"/>
    <xf numFmtId="0" fontId="3" fillId="43" borderId="55" xfId="2" applyFont="1" applyFill="1" applyBorder="1"/>
    <xf numFmtId="0" fontId="3" fillId="43" borderId="55" xfId="2" quotePrefix="1" applyFont="1" applyFill="1" applyBorder="1" applyAlignment="1">
      <alignment horizontal="left"/>
    </xf>
    <xf numFmtId="49" fontId="236" fillId="43" borderId="55" xfId="2" quotePrefix="1" applyNumberFormat="1" applyFont="1" applyFill="1" applyBorder="1" applyAlignment="1">
      <alignment horizontal="center" vertical="center"/>
    </xf>
    <xf numFmtId="0" fontId="16" fillId="43" borderId="55" xfId="2" applyFont="1" applyFill="1" applyBorder="1" applyAlignment="1">
      <alignment wrapText="1"/>
    </xf>
    <xf numFmtId="49" fontId="236" fillId="43" borderId="55" xfId="2" quotePrefix="1" applyNumberFormat="1" applyFont="1" applyFill="1" applyBorder="1" applyAlignment="1">
      <alignment horizontal="center"/>
    </xf>
    <xf numFmtId="0" fontId="16" fillId="43" borderId="55" xfId="2" applyFont="1" applyFill="1" applyBorder="1"/>
    <xf numFmtId="49" fontId="235" fillId="43" borderId="57" xfId="2" quotePrefix="1" applyNumberFormat="1" applyFont="1" applyFill="1" applyBorder="1" applyAlignment="1">
      <alignment horizontal="center"/>
    </xf>
    <xf numFmtId="0" fontId="3" fillId="43" borderId="57" xfId="2" applyFont="1" applyFill="1" applyBorder="1"/>
    <xf numFmtId="49" fontId="237" fillId="43" borderId="57" xfId="2" quotePrefix="1" applyNumberFormat="1" applyFont="1" applyFill="1" applyBorder="1" applyAlignment="1">
      <alignment horizontal="center"/>
    </xf>
    <xf numFmtId="0" fontId="238" fillId="43" borderId="57" xfId="2" applyFont="1" applyFill="1" applyBorder="1"/>
    <xf numFmtId="49" fontId="235" fillId="43" borderId="168" xfId="2" quotePrefix="1" applyNumberFormat="1" applyFont="1" applyFill="1" applyBorder="1" applyAlignment="1">
      <alignment horizontal="center"/>
    </xf>
    <xf numFmtId="0" fontId="3" fillId="43" borderId="168" xfId="2" applyFont="1" applyFill="1" applyBorder="1"/>
    <xf numFmtId="0" fontId="239" fillId="43" borderId="90" xfId="11" applyFont="1" applyFill="1" applyBorder="1"/>
    <xf numFmtId="0" fontId="8" fillId="47" borderId="0" xfId="11" quotePrefix="1" applyFont="1" applyFill="1" applyBorder="1" applyAlignment="1">
      <alignment horizontal="left"/>
    </xf>
    <xf numFmtId="49" fontId="240" fillId="43" borderId="89" xfId="2" applyNumberFormat="1" applyFont="1" applyFill="1" applyBorder="1" applyAlignment="1">
      <alignment horizontal="center"/>
    </xf>
    <xf numFmtId="180" fontId="241" fillId="43" borderId="52" xfId="2" applyNumberFormat="1" applyFont="1" applyFill="1" applyBorder="1" applyAlignment="1">
      <alignment horizontal="left"/>
    </xf>
    <xf numFmtId="180" fontId="242" fillId="43" borderId="52" xfId="2" applyNumberFormat="1" applyFont="1" applyFill="1" applyBorder="1" applyAlignment="1">
      <alignment horizontal="left"/>
    </xf>
    <xf numFmtId="0" fontId="243" fillId="43" borderId="133" xfId="2" applyFont="1" applyFill="1" applyBorder="1"/>
    <xf numFmtId="49" fontId="244" fillId="43" borderId="55" xfId="2" quotePrefix="1" applyNumberFormat="1" applyFont="1" applyFill="1" applyBorder="1" applyAlignment="1">
      <alignment horizontal="center"/>
    </xf>
    <xf numFmtId="0" fontId="243" fillId="43" borderId="102" xfId="2" applyFont="1" applyFill="1" applyBorder="1"/>
    <xf numFmtId="0" fontId="243" fillId="43" borderId="55" xfId="2" applyFont="1" applyFill="1" applyBorder="1"/>
    <xf numFmtId="0" fontId="245" fillId="43" borderId="55" xfId="2" applyFont="1" applyFill="1" applyBorder="1"/>
    <xf numFmtId="0" fontId="243" fillId="43" borderId="55" xfId="2" applyFont="1" applyFill="1" applyBorder="1" applyAlignment="1">
      <alignment horizontal="left"/>
    </xf>
    <xf numFmtId="0" fontId="234" fillId="0" borderId="0" xfId="4" quotePrefix="1" applyFont="1" applyFill="1" applyBorder="1"/>
    <xf numFmtId="180" fontId="234" fillId="0" borderId="0" xfId="4" applyNumberFormat="1" applyFont="1" applyFill="1" applyBorder="1"/>
    <xf numFmtId="0" fontId="243" fillId="43" borderId="55" xfId="2" applyFont="1" applyFill="1" applyBorder="1" applyAlignment="1">
      <alignment horizontal="left" wrapText="1"/>
    </xf>
    <xf numFmtId="0" fontId="3" fillId="0" borderId="3" xfId="9" applyFont="1" applyFill="1" applyBorder="1" applyAlignment="1"/>
    <xf numFmtId="0" fontId="246" fillId="43" borderId="57" xfId="2" applyFont="1" applyFill="1" applyBorder="1"/>
    <xf numFmtId="180" fontId="247" fillId="43" borderId="31" xfId="2" applyNumberFormat="1" applyFont="1" applyFill="1" applyBorder="1" applyAlignment="1">
      <alignment horizontal="left"/>
    </xf>
    <xf numFmtId="0" fontId="3" fillId="43" borderId="133" xfId="2" applyFont="1" applyFill="1" applyBorder="1"/>
    <xf numFmtId="0" fontId="16" fillId="43" borderId="54" xfId="2" applyFont="1" applyFill="1" applyBorder="1"/>
    <xf numFmtId="180" fontId="241" fillId="43" borderId="31" xfId="2" applyNumberFormat="1" applyFont="1" applyFill="1" applyBorder="1" applyAlignment="1">
      <alignment horizontal="left"/>
    </xf>
    <xf numFmtId="0" fontId="3" fillId="43" borderId="54" xfId="2" applyFont="1" applyFill="1" applyBorder="1"/>
    <xf numFmtId="49" fontId="244" fillId="43" borderId="120" xfId="2" quotePrefix="1" applyNumberFormat="1" applyFont="1" applyFill="1" applyBorder="1" applyAlignment="1">
      <alignment horizontal="center"/>
    </xf>
    <xf numFmtId="0" fontId="16" fillId="43" borderId="168" xfId="2" applyFont="1" applyFill="1" applyBorder="1"/>
    <xf numFmtId="0" fontId="3" fillId="43" borderId="120" xfId="2" applyFont="1" applyFill="1" applyBorder="1"/>
    <xf numFmtId="0" fontId="43" fillId="43" borderId="57" xfId="2" applyFont="1" applyFill="1" applyBorder="1"/>
    <xf numFmtId="0" fontId="3" fillId="43" borderId="166" xfId="2" applyFont="1" applyFill="1" applyBorder="1"/>
    <xf numFmtId="0" fontId="238" fillId="43" borderId="55" xfId="2" applyFont="1" applyFill="1" applyBorder="1"/>
    <xf numFmtId="0" fontId="3" fillId="43" borderId="168" xfId="2" applyFont="1" applyFill="1" applyBorder="1" applyAlignment="1">
      <alignment horizontal="left" wrapText="1"/>
    </xf>
    <xf numFmtId="0" fontId="24" fillId="43" borderId="53" xfId="2" applyFont="1" applyFill="1" applyBorder="1" applyAlignment="1">
      <alignment horizontal="left"/>
    </xf>
    <xf numFmtId="0" fontId="24" fillId="43" borderId="55" xfId="2" applyFont="1" applyFill="1" applyBorder="1" applyAlignment="1">
      <alignment horizontal="left"/>
    </xf>
    <xf numFmtId="0" fontId="248" fillId="43" borderId="55" xfId="2" applyFont="1" applyFill="1" applyBorder="1" applyAlignment="1">
      <alignment horizontal="left"/>
    </xf>
    <xf numFmtId="0" fontId="24" fillId="43" borderId="55" xfId="2" quotePrefix="1" applyFont="1" applyFill="1" applyBorder="1" applyAlignment="1">
      <alignment horizontal="left"/>
    </xf>
    <xf numFmtId="0" fontId="24" fillId="43" borderId="168" xfId="2" applyFont="1" applyFill="1" applyBorder="1" applyAlignment="1">
      <alignment horizontal="left"/>
    </xf>
    <xf numFmtId="0" fontId="248" fillId="43" borderId="53" xfId="2" applyFont="1" applyFill="1" applyBorder="1" applyAlignment="1">
      <alignment horizontal="left"/>
    </xf>
    <xf numFmtId="0" fontId="24" fillId="43" borderId="57" xfId="2" applyFont="1" applyFill="1" applyBorder="1" applyAlignment="1">
      <alignment horizontal="left"/>
    </xf>
    <xf numFmtId="0" fontId="24" fillId="43" borderId="120" xfId="2" applyFont="1" applyFill="1" applyBorder="1" applyAlignment="1">
      <alignment horizontal="left"/>
    </xf>
    <xf numFmtId="0" fontId="44" fillId="43" borderId="168" xfId="2" applyFont="1" applyFill="1" applyBorder="1" applyAlignment="1">
      <alignment horizontal="left"/>
    </xf>
    <xf numFmtId="0" fontId="248" fillId="43" borderId="168" xfId="2" applyFont="1" applyFill="1" applyBorder="1" applyAlignment="1">
      <alignment horizontal="left"/>
    </xf>
    <xf numFmtId="0" fontId="244" fillId="0" borderId="0" xfId="2" quotePrefix="1" applyNumberFormat="1" applyFont="1" applyFill="1" applyBorder="1" applyAlignment="1">
      <alignment horizontal="center"/>
    </xf>
    <xf numFmtId="0" fontId="248" fillId="0" borderId="0" xfId="2" applyFont="1" applyFill="1" applyBorder="1" applyAlignment="1">
      <alignment horizontal="left"/>
    </xf>
    <xf numFmtId="0" fontId="234" fillId="42" borderId="3" xfId="4" applyFont="1" applyFill="1" applyBorder="1"/>
    <xf numFmtId="0" fontId="234" fillId="42" borderId="3" xfId="4" applyFont="1" applyFill="1" applyBorder="1" applyAlignment="1"/>
    <xf numFmtId="0" fontId="234" fillId="45" borderId="3" xfId="4" applyFont="1" applyFill="1" applyBorder="1"/>
    <xf numFmtId="0" fontId="234" fillId="0" borderId="3" xfId="4" applyFont="1" applyFill="1" applyBorder="1"/>
    <xf numFmtId="14" fontId="234" fillId="43" borderId="3" xfId="4" applyNumberFormat="1" applyFont="1" applyFill="1" applyBorder="1" applyAlignment="1">
      <alignment horizontal="left"/>
    </xf>
    <xf numFmtId="49" fontId="155" fillId="17" borderId="3" xfId="2" applyNumberFormat="1" applyFont="1" applyFill="1" applyBorder="1" applyAlignment="1" applyProtection="1">
      <alignment horizontal="center" vertical="center"/>
      <protection locked="0"/>
    </xf>
    <xf numFmtId="49" fontId="167" fillId="16" borderId="4" xfId="2" applyNumberFormat="1" applyFont="1" applyFill="1" applyBorder="1" applyAlignment="1" applyProtection="1">
      <alignment horizontal="center" vertical="center" wrapText="1"/>
    </xf>
    <xf numFmtId="49" fontId="32" fillId="43" borderId="0" xfId="2" applyNumberFormat="1" applyFont="1" applyFill="1" applyBorder="1"/>
    <xf numFmtId="184" fontId="8" fillId="43" borderId="0" xfId="11" quotePrefix="1" applyNumberFormat="1" applyFont="1" applyFill="1" applyBorder="1" applyAlignment="1">
      <alignment horizontal="left"/>
    </xf>
    <xf numFmtId="184" fontId="240" fillId="43" borderId="89" xfId="2" applyNumberFormat="1" applyFont="1" applyFill="1" applyBorder="1" applyAlignment="1">
      <alignment horizontal="center"/>
    </xf>
    <xf numFmtId="49" fontId="249" fillId="43" borderId="57" xfId="2" quotePrefix="1" applyNumberFormat="1" applyFont="1" applyFill="1" applyBorder="1" applyAlignment="1">
      <alignment horizontal="center"/>
    </xf>
    <xf numFmtId="49" fontId="244" fillId="43" borderId="54" xfId="2" quotePrefix="1" applyNumberFormat="1" applyFont="1" applyFill="1" applyBorder="1" applyAlignment="1">
      <alignment horizontal="center"/>
    </xf>
    <xf numFmtId="49" fontId="235" fillId="43" borderId="54" xfId="2" quotePrefix="1" applyNumberFormat="1" applyFont="1" applyFill="1" applyBorder="1" applyAlignment="1">
      <alignment horizontal="center"/>
    </xf>
    <xf numFmtId="49" fontId="244" fillId="43" borderId="168" xfId="2" quotePrefix="1" applyNumberFormat="1" applyFont="1" applyFill="1" applyBorder="1" applyAlignment="1">
      <alignment horizontal="center"/>
    </xf>
    <xf numFmtId="49" fontId="235" fillId="43" borderId="120" xfId="2" quotePrefix="1" applyNumberFormat="1" applyFont="1" applyFill="1" applyBorder="1" applyAlignment="1">
      <alignment horizontal="center"/>
    </xf>
    <xf numFmtId="49" fontId="244" fillId="43" borderId="57" xfId="2" quotePrefix="1" applyNumberFormat="1" applyFont="1" applyFill="1" applyBorder="1" applyAlignment="1">
      <alignment horizontal="center"/>
    </xf>
    <xf numFmtId="49" fontId="237" fillId="43" borderId="55" xfId="2" quotePrefix="1" applyNumberFormat="1" applyFont="1" applyFill="1" applyBorder="1" applyAlignment="1">
      <alignment horizontal="center"/>
    </xf>
    <xf numFmtId="0" fontId="157" fillId="17" borderId="14" xfId="0" applyFont="1" applyFill="1" applyBorder="1" applyAlignment="1" applyProtection="1">
      <alignment horizontal="center" vertical="center" wrapText="1"/>
    </xf>
    <xf numFmtId="0" fontId="157" fillId="17" borderId="15" xfId="0" applyFont="1" applyFill="1" applyBorder="1" applyAlignment="1" applyProtection="1">
      <alignment horizontal="center" vertical="center" wrapText="1"/>
    </xf>
    <xf numFmtId="0" fontId="157" fillId="17" borderId="13" xfId="0" applyFont="1" applyFill="1" applyBorder="1" applyAlignment="1" applyProtection="1">
      <alignment horizontal="center" vertical="center" wrapText="1"/>
    </xf>
    <xf numFmtId="0" fontId="201" fillId="15" borderId="0" xfId="2" applyFont="1" applyFill="1" applyAlignment="1">
      <alignment horizontal="center" vertical="center"/>
    </xf>
    <xf numFmtId="0" fontId="144" fillId="15" borderId="0" xfId="0" quotePrefix="1" applyFont="1" applyFill="1" applyAlignment="1">
      <alignment vertical="center"/>
    </xf>
    <xf numFmtId="0" fontId="170" fillId="24" borderId="16" xfId="2" applyFont="1" applyFill="1" applyBorder="1" applyAlignment="1" applyProtection="1">
      <alignment vertical="center" wrapText="1"/>
    </xf>
    <xf numFmtId="0" fontId="151" fillId="48" borderId="0" xfId="4" applyFill="1"/>
    <xf numFmtId="0" fontId="151" fillId="48" borderId="0" xfId="4" applyFill="1" applyAlignment="1"/>
    <xf numFmtId="0" fontId="151" fillId="17" borderId="0" xfId="4" applyFill="1"/>
    <xf numFmtId="0" fontId="151" fillId="17" borderId="0" xfId="4" applyFill="1" applyAlignment="1"/>
    <xf numFmtId="49" fontId="167" fillId="18" borderId="4" xfId="2" applyNumberFormat="1" applyFont="1" applyFill="1" applyBorder="1" applyAlignment="1" applyProtection="1">
      <alignment horizontal="center" vertical="center" wrapText="1"/>
    </xf>
    <xf numFmtId="3" fontId="11" fillId="15" borderId="114" xfId="2" applyNumberFormat="1" applyFont="1" applyFill="1" applyBorder="1" applyAlignment="1" applyProtection="1">
      <alignment horizontal="right" vertical="center"/>
    </xf>
    <xf numFmtId="3" fontId="11" fillId="15" borderId="115" xfId="2" applyNumberFormat="1" applyFont="1" applyFill="1" applyBorder="1" applyAlignment="1" applyProtection="1">
      <alignment horizontal="right" vertical="center"/>
    </xf>
    <xf numFmtId="3" fontId="11" fillId="15" borderId="115" xfId="2" applyNumberFormat="1" applyFont="1" applyFill="1" applyBorder="1" applyAlignment="1" applyProtection="1">
      <alignment vertical="center"/>
    </xf>
    <xf numFmtId="3" fontId="11" fillId="15" borderId="113" xfId="2" applyNumberFormat="1" applyFont="1" applyFill="1" applyBorder="1" applyAlignment="1" applyProtection="1">
      <alignment vertical="center"/>
    </xf>
    <xf numFmtId="186" fontId="161" fillId="21" borderId="36" xfId="2" applyNumberFormat="1" applyFont="1" applyFill="1" applyBorder="1" applyAlignment="1" applyProtection="1">
      <alignment horizontal="center" vertical="center"/>
    </xf>
    <xf numFmtId="186" fontId="161" fillId="21" borderId="26" xfId="2" applyNumberFormat="1" applyFont="1" applyFill="1" applyBorder="1" applyAlignment="1" applyProtection="1">
      <alignment horizontal="center" vertical="center"/>
    </xf>
    <xf numFmtId="186" fontId="161" fillId="21" borderId="37" xfId="2" applyNumberFormat="1" applyFont="1" applyFill="1" applyBorder="1" applyAlignment="1" applyProtection="1">
      <alignment horizontal="center" vertical="center"/>
    </xf>
    <xf numFmtId="3" fontId="11" fillId="15" borderId="113" xfId="2" applyNumberFormat="1" applyFont="1" applyFill="1" applyBorder="1" applyAlignment="1" applyProtection="1">
      <alignment horizontal="right" vertical="center"/>
    </xf>
    <xf numFmtId="186" fontId="161" fillId="21" borderId="169" xfId="2" applyNumberFormat="1" applyFont="1" applyFill="1" applyBorder="1" applyAlignment="1" applyProtection="1">
      <alignment horizontal="center" vertical="center"/>
    </xf>
    <xf numFmtId="3" fontId="186" fillId="26" borderId="85" xfId="2" applyNumberFormat="1" applyFont="1" applyFill="1" applyBorder="1" applyAlignment="1">
      <alignment vertical="center"/>
    </xf>
    <xf numFmtId="3" fontId="186" fillId="26" borderId="14" xfId="2" applyNumberFormat="1" applyFont="1" applyFill="1" applyBorder="1" applyAlignment="1">
      <alignment vertical="center"/>
    </xf>
    <xf numFmtId="3" fontId="176" fillId="26" borderId="31" xfId="2" applyNumberFormat="1" applyFont="1" applyFill="1" applyBorder="1" applyAlignment="1" applyProtection="1">
      <alignment vertical="center"/>
    </xf>
    <xf numFmtId="186" fontId="161" fillId="26" borderId="89" xfId="2" applyNumberFormat="1" applyFont="1" applyFill="1" applyBorder="1" applyAlignment="1" applyProtection="1">
      <alignment horizontal="center" vertical="center"/>
    </xf>
    <xf numFmtId="186" fontId="161" fillId="26" borderId="16" xfId="2" applyNumberFormat="1" applyFont="1" applyFill="1" applyBorder="1" applyAlignment="1" applyProtection="1">
      <alignment horizontal="center" vertical="center"/>
    </xf>
    <xf numFmtId="3" fontId="12" fillId="15" borderId="50" xfId="2" applyNumberFormat="1" applyFont="1" applyFill="1" applyBorder="1" applyAlignment="1">
      <alignment vertical="center"/>
    </xf>
    <xf numFmtId="3" fontId="12" fillId="15" borderId="50" xfId="2" applyNumberFormat="1" applyFont="1" applyFill="1" applyBorder="1" applyAlignment="1" applyProtection="1">
      <alignment vertical="center"/>
    </xf>
    <xf numFmtId="3" fontId="186" fillId="26" borderId="14" xfId="2" applyNumberFormat="1" applyFont="1" applyFill="1" applyBorder="1" applyAlignment="1" applyProtection="1">
      <alignment vertical="center"/>
      <protection locked="0"/>
    </xf>
    <xf numFmtId="3" fontId="186" fillId="26" borderId="15" xfId="2" applyNumberFormat="1" applyFont="1" applyFill="1" applyBorder="1" applyAlignment="1" applyProtection="1">
      <alignment vertical="center"/>
      <protection locked="0"/>
    </xf>
    <xf numFmtId="186" fontId="161" fillId="26" borderId="8" xfId="2" applyNumberFormat="1" applyFont="1" applyFill="1" applyBorder="1" applyAlignment="1" applyProtection="1">
      <alignment horizontal="center" vertical="center"/>
    </xf>
    <xf numFmtId="186" fontId="161" fillId="26" borderId="4" xfId="2" applyNumberFormat="1" applyFont="1" applyFill="1" applyBorder="1" applyAlignment="1" applyProtection="1">
      <alignment horizontal="center" vertical="center"/>
    </xf>
    <xf numFmtId="186" fontId="161" fillId="49" borderId="22" xfId="2" applyNumberFormat="1" applyFont="1" applyFill="1" applyBorder="1" applyAlignment="1" applyProtection="1">
      <alignment horizontal="center" vertical="center"/>
    </xf>
    <xf numFmtId="3" fontId="189" fillId="30" borderId="31" xfId="2" applyNumberFormat="1" applyFont="1" applyFill="1" applyBorder="1" applyAlignment="1" applyProtection="1">
      <alignment horizontal="right" vertical="center"/>
    </xf>
    <xf numFmtId="186" fontId="161" fillId="30" borderId="89" xfId="2" applyNumberFormat="1" applyFont="1" applyFill="1" applyBorder="1" applyAlignment="1" applyProtection="1">
      <alignment horizontal="center" vertical="center"/>
    </xf>
    <xf numFmtId="186" fontId="161" fillId="30" borderId="16" xfId="2" applyNumberFormat="1" applyFont="1" applyFill="1" applyBorder="1" applyAlignment="1" applyProtection="1">
      <alignment horizontal="center" vertical="center"/>
    </xf>
    <xf numFmtId="186" fontId="161" fillId="49" borderId="27" xfId="2" applyNumberFormat="1" applyFont="1" applyFill="1" applyBorder="1" applyAlignment="1" applyProtection="1">
      <alignment horizontal="center" vertical="center"/>
    </xf>
    <xf numFmtId="186" fontId="161" fillId="30" borderId="8" xfId="2" applyNumberFormat="1" applyFont="1" applyFill="1" applyBorder="1" applyAlignment="1" applyProtection="1">
      <alignment horizontal="center" vertical="center"/>
    </xf>
    <xf numFmtId="186" fontId="161" fillId="30" borderId="4" xfId="2" applyNumberFormat="1" applyFont="1" applyFill="1" applyBorder="1" applyAlignment="1" applyProtection="1">
      <alignment horizontal="center" vertical="center"/>
    </xf>
    <xf numFmtId="186" fontId="161" fillId="21" borderId="115" xfId="2" applyNumberFormat="1" applyFont="1" applyFill="1" applyBorder="1" applyAlignment="1" applyProtection="1">
      <alignment horizontal="center" vertical="center"/>
    </xf>
    <xf numFmtId="186" fontId="161" fillId="21" borderId="102" xfId="2" applyNumberFormat="1" applyFont="1" applyFill="1" applyBorder="1" applyAlignment="1" applyProtection="1">
      <alignment horizontal="center" vertical="center"/>
    </xf>
    <xf numFmtId="186" fontId="161" fillId="21" borderId="98" xfId="2" applyNumberFormat="1" applyFont="1" applyFill="1" applyBorder="1" applyAlignment="1" applyProtection="1">
      <alignment horizontal="center" vertical="center"/>
    </xf>
    <xf numFmtId="3" fontId="6" fillId="15" borderId="114" xfId="2" applyNumberFormat="1" applyFont="1" applyFill="1" applyBorder="1" applyAlignment="1" applyProtection="1">
      <alignment horizontal="right" vertical="center"/>
    </xf>
    <xf numFmtId="3" fontId="6" fillId="15" borderId="115" xfId="2" applyNumberFormat="1" applyFont="1" applyFill="1" applyBorder="1" applyAlignment="1" applyProtection="1">
      <alignment horizontal="right" vertical="center"/>
    </xf>
    <xf numFmtId="3" fontId="6" fillId="15" borderId="113" xfId="2" applyNumberFormat="1" applyFont="1" applyFill="1" applyBorder="1" applyAlignment="1" applyProtection="1">
      <alignment horizontal="right" vertical="center"/>
    </xf>
    <xf numFmtId="3" fontId="12" fillId="15" borderId="170" xfId="2" applyNumberFormat="1" applyFont="1" applyFill="1" applyBorder="1" applyAlignment="1" applyProtection="1">
      <alignment horizontal="right" vertical="center"/>
      <protection locked="0"/>
    </xf>
    <xf numFmtId="3" fontId="12" fillId="15" borderId="169" xfId="2" applyNumberFormat="1" applyFont="1" applyFill="1" applyBorder="1" applyAlignment="1" applyProtection="1">
      <alignment horizontal="right" vertical="center"/>
      <protection locked="0"/>
    </xf>
    <xf numFmtId="3" fontId="12" fillId="15" borderId="171" xfId="2" applyNumberFormat="1" applyFont="1" applyFill="1" applyBorder="1" applyAlignment="1" applyProtection="1">
      <alignment horizontal="right" vertical="center"/>
      <protection locked="0"/>
    </xf>
    <xf numFmtId="3" fontId="160" fillId="17" borderId="85" xfId="2" applyNumberFormat="1" applyFont="1" applyFill="1" applyBorder="1" applyAlignment="1">
      <alignment horizontal="right" vertical="center"/>
    </xf>
    <xf numFmtId="3" fontId="186" fillId="26" borderId="56" xfId="2" applyNumberFormat="1" applyFont="1" applyFill="1" applyBorder="1" applyAlignment="1">
      <alignment vertical="center"/>
    </xf>
    <xf numFmtId="186" fontId="161" fillId="21" borderId="19" xfId="2" applyNumberFormat="1" applyFont="1" applyFill="1" applyBorder="1" applyAlignment="1" applyProtection="1">
      <alignment horizontal="center" vertical="center"/>
    </xf>
    <xf numFmtId="186" fontId="161" fillId="21" borderId="137" xfId="2" applyNumberFormat="1" applyFont="1" applyFill="1" applyBorder="1" applyAlignment="1" applyProtection="1">
      <alignment horizontal="center" vertical="center"/>
    </xf>
    <xf numFmtId="3" fontId="186" fillId="26" borderId="84" xfId="2" applyNumberFormat="1" applyFont="1" applyFill="1" applyBorder="1" applyAlignment="1">
      <alignment vertical="center"/>
    </xf>
    <xf numFmtId="3" fontId="186" fillId="26" borderId="84" xfId="2" applyNumberFormat="1" applyFont="1" applyFill="1" applyBorder="1" applyAlignment="1" applyProtection="1">
      <alignment vertical="center"/>
    </xf>
    <xf numFmtId="3" fontId="12" fillId="15" borderId="83" xfId="2" applyNumberFormat="1" applyFont="1" applyFill="1" applyBorder="1" applyAlignment="1" applyProtection="1">
      <alignment horizontal="right" vertical="center"/>
      <protection locked="0"/>
    </xf>
    <xf numFmtId="3" fontId="186" fillId="26" borderId="86" xfId="2" applyNumberFormat="1" applyFont="1" applyFill="1" applyBorder="1" applyAlignment="1" applyProtection="1">
      <alignment vertical="center"/>
    </xf>
    <xf numFmtId="186" fontId="161" fillId="21" borderId="165" xfId="2" applyNumberFormat="1" applyFont="1" applyFill="1" applyBorder="1" applyAlignment="1" applyProtection="1">
      <alignment horizontal="center" vertical="center"/>
    </xf>
    <xf numFmtId="186" fontId="161" fillId="21" borderId="170" xfId="2" applyNumberFormat="1" applyFont="1" applyFill="1" applyBorder="1" applyAlignment="1" applyProtection="1">
      <alignment horizontal="center" vertical="center"/>
    </xf>
    <xf numFmtId="186" fontId="161" fillId="21" borderId="14" xfId="2" applyNumberFormat="1" applyFont="1" applyFill="1" applyBorder="1" applyAlignment="1" applyProtection="1">
      <alignment horizontal="center" vertical="center"/>
    </xf>
    <xf numFmtId="186" fontId="161" fillId="21" borderId="172" xfId="2" applyNumberFormat="1" applyFont="1" applyFill="1" applyBorder="1" applyAlignment="1" applyProtection="1">
      <alignment horizontal="center" vertical="center"/>
    </xf>
    <xf numFmtId="3" fontId="11" fillId="15" borderId="173" xfId="2" applyNumberFormat="1" applyFont="1" applyFill="1" applyBorder="1" applyAlignment="1" applyProtection="1">
      <alignment vertical="center"/>
    </xf>
    <xf numFmtId="3" fontId="11" fillId="15" borderId="103" xfId="2" applyNumberFormat="1" applyFont="1" applyFill="1" applyBorder="1" applyAlignment="1" applyProtection="1">
      <alignment vertical="center"/>
    </xf>
    <xf numFmtId="186" fontId="161" fillId="31" borderId="174" xfId="2" applyNumberFormat="1" applyFont="1" applyFill="1" applyBorder="1" applyAlignment="1" applyProtection="1">
      <alignment horizontal="center" vertical="center"/>
    </xf>
    <xf numFmtId="186" fontId="161" fillId="49" borderId="175" xfId="2" applyNumberFormat="1" applyFont="1" applyFill="1" applyBorder="1" applyAlignment="1" applyProtection="1">
      <alignment horizontal="center" vertical="center"/>
    </xf>
    <xf numFmtId="186" fontId="161" fillId="49" borderId="176" xfId="2" applyNumberFormat="1" applyFont="1" applyFill="1" applyBorder="1" applyAlignment="1" applyProtection="1">
      <alignment horizontal="center" vertical="center"/>
    </xf>
    <xf numFmtId="186" fontId="161" fillId="31" borderId="177" xfId="2" applyNumberFormat="1" applyFont="1" applyFill="1" applyBorder="1" applyAlignment="1" applyProtection="1">
      <alignment horizontal="center" vertical="center"/>
    </xf>
    <xf numFmtId="3" fontId="12" fillId="15" borderId="26" xfId="2" applyNumberFormat="1" applyFont="1" applyFill="1" applyBorder="1" applyAlignment="1" applyProtection="1">
      <alignment horizontal="right" vertical="center"/>
      <protection locked="0"/>
    </xf>
    <xf numFmtId="186" fontId="161" fillId="31" borderId="163" xfId="2" applyNumberFormat="1" applyFont="1" applyFill="1" applyBorder="1" applyAlignment="1" applyProtection="1">
      <alignment horizontal="center" vertical="center"/>
    </xf>
    <xf numFmtId="186" fontId="161" fillId="31" borderId="37" xfId="2" applyNumberFormat="1" applyFont="1" applyFill="1" applyBorder="1" applyAlignment="1" applyProtection="1">
      <alignment horizontal="center" vertical="center"/>
    </xf>
    <xf numFmtId="179" fontId="250" fillId="50" borderId="22" xfId="10" quotePrefix="1" applyNumberFormat="1" applyFont="1" applyFill="1" applyBorder="1" applyAlignment="1">
      <alignment horizontal="right" vertical="center"/>
    </xf>
    <xf numFmtId="0" fontId="6" fillId="50" borderId="17" xfId="10" quotePrefix="1" applyFont="1" applyFill="1" applyBorder="1" applyAlignment="1">
      <alignment horizontal="right" vertical="center"/>
    </xf>
    <xf numFmtId="0" fontId="3" fillId="50" borderId="23" xfId="10" applyFont="1" applyFill="1" applyBorder="1" applyAlignment="1">
      <alignment horizontal="left" vertical="center" wrapText="1"/>
    </xf>
    <xf numFmtId="3" fontId="168" fillId="23" borderId="10" xfId="2" applyNumberFormat="1" applyFont="1" applyFill="1" applyBorder="1" applyAlignment="1" applyProtection="1">
      <alignment horizontal="center" vertical="center" wrapText="1"/>
    </xf>
    <xf numFmtId="0" fontId="170" fillId="24" borderId="16" xfId="2" applyFont="1" applyFill="1" applyBorder="1" applyAlignment="1" applyProtection="1">
      <alignment vertical="center" wrapText="1"/>
    </xf>
    <xf numFmtId="0" fontId="57" fillId="15" borderId="104" xfId="5" applyFont="1" applyFill="1" applyBorder="1" applyAlignment="1" applyProtection="1">
      <alignment horizontal="center"/>
    </xf>
    <xf numFmtId="0" fontId="57" fillId="15" borderId="108" xfId="5" applyFont="1" applyFill="1" applyBorder="1" applyAlignment="1" applyProtection="1">
      <alignment horizontal="center"/>
    </xf>
    <xf numFmtId="0" fontId="57" fillId="15" borderId="105" xfId="5" applyFont="1" applyFill="1" applyBorder="1" applyAlignment="1" applyProtection="1">
      <alignment horizontal="center"/>
    </xf>
    <xf numFmtId="0" fontId="252" fillId="35" borderId="94" xfId="6" applyFont="1" applyFill="1" applyBorder="1" applyAlignment="1" applyProtection="1">
      <alignment horizontal="center"/>
    </xf>
    <xf numFmtId="1" fontId="57" fillId="17" borderId="99" xfId="5" applyNumberFormat="1" applyFont="1" applyFill="1" applyBorder="1" applyAlignment="1" applyProtection="1">
      <alignment horizontal="center"/>
    </xf>
    <xf numFmtId="0" fontId="57" fillId="17" borderId="99" xfId="5" applyNumberFormat="1" applyFont="1" applyFill="1" applyBorder="1" applyAlignment="1" applyProtection="1">
      <alignment horizontal="center"/>
    </xf>
    <xf numFmtId="38" fontId="3" fillId="15" borderId="115" xfId="15" applyNumberFormat="1" applyFont="1" applyFill="1" applyBorder="1" applyAlignment="1" applyProtection="1">
      <alignment horizontal="center"/>
    </xf>
    <xf numFmtId="38" fontId="3" fillId="15" borderId="23" xfId="15" applyNumberFormat="1" applyFont="1" applyFill="1" applyBorder="1" applyAlignment="1" applyProtection="1">
      <alignment horizontal="center"/>
    </xf>
    <xf numFmtId="38" fontId="3" fillId="15" borderId="102" xfId="15" applyNumberFormat="1" applyFont="1" applyFill="1" applyBorder="1" applyAlignment="1" applyProtection="1">
      <alignment horizontal="center"/>
    </xf>
    <xf numFmtId="38" fontId="175" fillId="40" borderId="113" xfId="15" applyNumberFormat="1" applyFont="1" applyFill="1" applyBorder="1" applyAlignment="1" applyProtection="1">
      <alignment horizontal="center"/>
    </xf>
    <xf numFmtId="38" fontId="175" fillId="40" borderId="32" xfId="15" applyNumberFormat="1" applyFont="1" applyFill="1" applyBorder="1" applyAlignment="1" applyProtection="1">
      <alignment horizontal="center"/>
    </xf>
    <xf numFmtId="38" fontId="175" fillId="40" borderId="39" xfId="15" applyNumberFormat="1" applyFont="1" applyFill="1" applyBorder="1" applyAlignment="1" applyProtection="1">
      <alignment horizontal="center"/>
    </xf>
    <xf numFmtId="0" fontId="57" fillId="26" borderId="141" xfId="5" applyFont="1" applyFill="1" applyBorder="1" applyAlignment="1" applyProtection="1">
      <alignment horizontal="center"/>
    </xf>
    <xf numFmtId="0" fontId="57" fillId="26" borderId="142" xfId="5" applyFont="1" applyFill="1" applyBorder="1" applyAlignment="1" applyProtection="1">
      <alignment horizontal="center"/>
    </xf>
    <xf numFmtId="0" fontId="57" fillId="26" borderId="143" xfId="5" applyFont="1" applyFill="1" applyBorder="1" applyAlignment="1" applyProtection="1">
      <alignment horizontal="center"/>
    </xf>
    <xf numFmtId="38" fontId="3" fillId="15" borderId="132" xfId="15" applyNumberFormat="1" applyFont="1" applyFill="1" applyBorder="1" applyAlignment="1" applyProtection="1">
      <alignment horizontal="center"/>
    </xf>
    <xf numFmtId="38" fontId="3" fillId="15" borderId="99" xfId="15" applyNumberFormat="1" applyFont="1" applyFill="1" applyBorder="1" applyAlignment="1" applyProtection="1">
      <alignment horizontal="center"/>
    </xf>
    <xf numFmtId="38" fontId="3" fillId="15" borderId="133" xfId="15" applyNumberFormat="1" applyFont="1" applyFill="1" applyBorder="1" applyAlignment="1" applyProtection="1">
      <alignment horizontal="center"/>
    </xf>
    <xf numFmtId="38" fontId="12" fillId="15" borderId="113" xfId="15" applyNumberFormat="1" applyFont="1" applyFill="1" applyBorder="1" applyAlignment="1" applyProtection="1">
      <alignment horizontal="center"/>
    </xf>
    <xf numFmtId="38" fontId="12" fillId="15" borderId="32" xfId="15" applyNumberFormat="1" applyFont="1" applyFill="1" applyBorder="1" applyAlignment="1" applyProtection="1">
      <alignment horizontal="center"/>
    </xf>
    <xf numFmtId="38" fontId="12" fillId="15" borderId="39" xfId="15" applyNumberFormat="1" applyFont="1" applyFill="1" applyBorder="1" applyAlignment="1" applyProtection="1">
      <alignment horizontal="center"/>
    </xf>
    <xf numFmtId="38" fontId="6" fillId="24" borderId="31" xfId="15" applyNumberFormat="1" applyFont="1" applyFill="1" applyBorder="1" applyAlignment="1" applyProtection="1">
      <alignment horizontal="center"/>
    </xf>
    <xf numFmtId="38" fontId="6" fillId="24" borderId="16" xfId="15" applyNumberFormat="1" applyFont="1" applyFill="1" applyBorder="1" applyAlignment="1" applyProtection="1">
      <alignment horizontal="center"/>
    </xf>
    <xf numFmtId="38" fontId="6" fillId="24" borderId="89" xfId="15" applyNumberFormat="1" applyFont="1" applyFill="1" applyBorder="1" applyAlignment="1" applyProtection="1">
      <alignment horizontal="center"/>
    </xf>
    <xf numFmtId="0" fontId="57" fillId="39" borderId="141" xfId="5" quotePrefix="1" applyFont="1" applyFill="1" applyBorder="1" applyAlignment="1" applyProtection="1">
      <alignment horizontal="center"/>
    </xf>
    <xf numFmtId="0" fontId="57" fillId="39" borderId="142" xfId="5" quotePrefix="1" applyFont="1" applyFill="1" applyBorder="1" applyAlignment="1" applyProtection="1">
      <alignment horizontal="center"/>
    </xf>
    <xf numFmtId="0" fontId="57" fillId="39" borderId="143" xfId="5" quotePrefix="1" applyFont="1" applyFill="1" applyBorder="1" applyAlignment="1" applyProtection="1">
      <alignment horizontal="center"/>
    </xf>
    <xf numFmtId="38" fontId="78" fillId="15" borderId="132" xfId="15" applyNumberFormat="1" applyFont="1" applyFill="1" applyBorder="1" applyAlignment="1" applyProtection="1">
      <alignment horizontal="center"/>
    </xf>
    <xf numFmtId="38" fontId="78" fillId="15" borderId="99" xfId="15" applyNumberFormat="1" applyFont="1" applyFill="1" applyBorder="1" applyAlignment="1" applyProtection="1">
      <alignment horizontal="center"/>
    </xf>
    <xf numFmtId="38" fontId="78" fillId="15" borderId="133" xfId="15" applyNumberFormat="1" applyFont="1" applyFill="1" applyBorder="1" applyAlignment="1" applyProtection="1">
      <alignment horizontal="center"/>
    </xf>
    <xf numFmtId="38" fontId="31" fillId="15" borderId="113" xfId="15" applyNumberFormat="1" applyFont="1" applyFill="1" applyBorder="1" applyAlignment="1" applyProtection="1">
      <alignment horizontal="center"/>
    </xf>
    <xf numFmtId="38" fontId="31" fillId="15" borderId="32" xfId="15" applyNumberFormat="1" applyFont="1" applyFill="1" applyBorder="1" applyAlignment="1" applyProtection="1">
      <alignment horizontal="center"/>
    </xf>
    <xf numFmtId="38" fontId="31" fillId="15" borderId="39" xfId="15" applyNumberFormat="1" applyFont="1" applyFill="1" applyBorder="1" applyAlignment="1" applyProtection="1">
      <alignment horizontal="center"/>
    </xf>
    <xf numFmtId="0" fontId="57" fillId="19" borderId="141" xfId="5" applyFont="1" applyFill="1" applyBorder="1" applyAlignment="1" applyProtection="1">
      <alignment horizontal="center"/>
    </xf>
    <xf numFmtId="0" fontId="57" fillId="19" borderId="142" xfId="5" applyFont="1" applyFill="1" applyBorder="1" applyAlignment="1" applyProtection="1">
      <alignment horizontal="center"/>
    </xf>
    <xf numFmtId="0" fontId="57" fillId="19" borderId="143" xfId="5" applyFont="1" applyFill="1" applyBorder="1" applyAlignment="1" applyProtection="1">
      <alignment horizontal="center"/>
    </xf>
    <xf numFmtId="38" fontId="3" fillId="15" borderId="113" xfId="15" applyNumberFormat="1" applyFont="1" applyFill="1" applyBorder="1" applyAlignment="1" applyProtection="1">
      <alignment horizontal="center"/>
    </xf>
    <xf numFmtId="38" fontId="3" fillId="15" borderId="32" xfId="15" applyNumberFormat="1" applyFont="1" applyFill="1" applyBorder="1" applyAlignment="1" applyProtection="1">
      <alignment horizontal="center"/>
    </xf>
    <xf numFmtId="38" fontId="3" fillId="15" borderId="39" xfId="15" applyNumberFormat="1" applyFont="1" applyFill="1" applyBorder="1" applyAlignment="1" applyProtection="1">
      <alignment horizontal="center"/>
    </xf>
    <xf numFmtId="0" fontId="252" fillId="15" borderId="17" xfId="6" applyFont="1" applyFill="1" applyBorder="1" applyAlignment="1" applyProtection="1">
      <alignment horizontal="center"/>
    </xf>
    <xf numFmtId="0" fontId="252" fillId="15" borderId="0" xfId="6" applyFont="1" applyFill="1" applyBorder="1" applyAlignment="1" applyProtection="1">
      <alignment horizontal="center"/>
    </xf>
    <xf numFmtId="0" fontId="252" fillId="15" borderId="2" xfId="6" applyFont="1" applyFill="1" applyBorder="1" applyAlignment="1" applyProtection="1">
      <alignment horizontal="center"/>
    </xf>
    <xf numFmtId="38" fontId="14" fillId="21" borderId="115" xfId="15" applyNumberFormat="1" applyFont="1" applyFill="1" applyBorder="1" applyAlignment="1" applyProtection="1">
      <alignment horizontal="center"/>
    </xf>
    <xf numFmtId="38" fontId="14" fillId="21" borderId="23" xfId="15" applyNumberFormat="1" applyFont="1" applyFill="1" applyBorder="1" applyAlignment="1" applyProtection="1">
      <alignment horizontal="center"/>
    </xf>
    <xf numFmtId="38" fontId="14" fillId="21" borderId="102" xfId="15" applyNumberFormat="1" applyFont="1" applyFill="1" applyBorder="1" applyAlignment="1" applyProtection="1">
      <alignment horizontal="center"/>
    </xf>
    <xf numFmtId="38" fontId="14" fillId="21" borderId="113" xfId="15" applyNumberFormat="1" applyFont="1" applyFill="1" applyBorder="1" applyAlignment="1" applyProtection="1">
      <alignment horizontal="center"/>
    </xf>
    <xf numFmtId="38" fontId="14" fillId="21" borderId="32" xfId="15" applyNumberFormat="1" applyFont="1" applyFill="1" applyBorder="1" applyAlignment="1" applyProtection="1">
      <alignment horizontal="center"/>
    </xf>
    <xf numFmtId="38" fontId="14" fillId="21" borderId="39" xfId="15" applyNumberFormat="1" applyFont="1" applyFill="1" applyBorder="1" applyAlignment="1" applyProtection="1">
      <alignment horizontal="center"/>
    </xf>
    <xf numFmtId="38" fontId="14" fillId="21" borderId="114" xfId="15" applyNumberFormat="1" applyFont="1" applyFill="1" applyBorder="1" applyAlignment="1" applyProtection="1">
      <alignment horizontal="center"/>
    </xf>
    <xf numFmtId="38" fontId="14" fillId="21" borderId="19" xfId="15" applyNumberFormat="1" applyFont="1" applyFill="1" applyBorder="1" applyAlignment="1" applyProtection="1">
      <alignment horizontal="center"/>
    </xf>
    <xf numFmtId="38" fontId="14" fillId="21" borderId="137" xfId="15" applyNumberFormat="1" applyFont="1" applyFill="1" applyBorder="1" applyAlignment="1" applyProtection="1">
      <alignment horizontal="center"/>
    </xf>
    <xf numFmtId="0" fontId="88" fillId="19" borderId="5" xfId="2" applyFont="1" applyFill="1" applyBorder="1" applyAlignment="1" applyProtection="1">
      <alignment horizontal="center" vertical="center"/>
    </xf>
    <xf numFmtId="0" fontId="88" fillId="19" borderId="6" xfId="2" applyFont="1" applyFill="1" applyBorder="1" applyAlignment="1" applyProtection="1">
      <alignment horizontal="center" vertical="center"/>
    </xf>
    <xf numFmtId="0" fontId="88" fillId="19" borderId="7" xfId="2" applyFont="1" applyFill="1" applyBorder="1" applyAlignment="1" applyProtection="1">
      <alignment horizontal="center" vertical="center"/>
    </xf>
    <xf numFmtId="0" fontId="88" fillId="15" borderId="31" xfId="5" applyFont="1" applyFill="1" applyBorder="1" applyAlignment="1" applyProtection="1">
      <alignment horizontal="center" vertical="center" wrapText="1"/>
    </xf>
    <xf numFmtId="0" fontId="88" fillId="15" borderId="16" xfId="5" applyFont="1" applyFill="1" applyBorder="1" applyAlignment="1" applyProtection="1">
      <alignment horizontal="center" vertical="center" wrapText="1"/>
    </xf>
    <xf numFmtId="0" fontId="88" fillId="15" borderId="89" xfId="5" applyFont="1" applyFill="1" applyBorder="1" applyAlignment="1" applyProtection="1">
      <alignment horizontal="center" vertical="center" wrapText="1"/>
    </xf>
    <xf numFmtId="0" fontId="202" fillId="15" borderId="100" xfId="2" quotePrefix="1" applyFont="1" applyFill="1" applyBorder="1" applyAlignment="1" applyProtection="1">
      <alignment horizontal="center" vertical="center"/>
    </xf>
    <xf numFmtId="0" fontId="202" fillId="15" borderId="16" xfId="2" quotePrefix="1" applyFont="1" applyFill="1" applyBorder="1" applyAlignment="1" applyProtection="1">
      <alignment horizontal="center" vertical="center"/>
    </xf>
    <xf numFmtId="0" fontId="202" fillId="15" borderId="4" xfId="2" quotePrefix="1" applyFont="1" applyFill="1" applyBorder="1" applyAlignment="1" applyProtection="1">
      <alignment horizontal="center" vertical="center"/>
    </xf>
    <xf numFmtId="184" fontId="152" fillId="15" borderId="100" xfId="17" applyNumberFormat="1" applyFill="1" applyBorder="1" applyAlignment="1" applyProtection="1">
      <alignment horizontal="center" vertical="center"/>
    </xf>
    <xf numFmtId="184" fontId="209" fillId="15" borderId="4" xfId="2" applyNumberFormat="1" applyFont="1" applyFill="1" applyBorder="1" applyAlignment="1" applyProtection="1">
      <alignment horizontal="center" vertical="center"/>
    </xf>
    <xf numFmtId="3" fontId="152" fillId="15" borderId="100" xfId="17" applyNumberFormat="1" applyFill="1" applyBorder="1" applyAlignment="1" applyProtection="1">
      <alignment horizontal="center"/>
    </xf>
    <xf numFmtId="0" fontId="209" fillId="15" borderId="16" xfId="14" applyFont="1" applyFill="1" applyBorder="1" applyAlignment="1" applyProtection="1">
      <alignment horizontal="center"/>
    </xf>
    <xf numFmtId="0" fontId="209" fillId="15" borderId="4" xfId="14" applyFont="1" applyFill="1" applyBorder="1" applyAlignment="1" applyProtection="1">
      <alignment horizontal="center"/>
    </xf>
    <xf numFmtId="1" fontId="167" fillId="24" borderId="100" xfId="2" applyNumberFormat="1" applyFont="1" applyFill="1" applyBorder="1" applyAlignment="1" applyProtection="1">
      <alignment horizontal="center" vertical="center"/>
    </xf>
    <xf numFmtId="1" fontId="167" fillId="24" borderId="4" xfId="2" applyNumberFormat="1" applyFont="1" applyFill="1" applyBorder="1" applyAlignment="1" applyProtection="1">
      <alignment horizontal="center" vertical="center"/>
    </xf>
    <xf numFmtId="0" fontId="251" fillId="17" borderId="0" xfId="5" applyFont="1" applyFill="1" applyBorder="1" applyAlignment="1" applyProtection="1">
      <alignment horizontal="center"/>
    </xf>
    <xf numFmtId="192" fontId="211" fillId="17" borderId="0" xfId="5" applyNumberFormat="1" applyFont="1" applyFill="1" applyBorder="1" applyAlignment="1" applyProtection="1">
      <alignment horizontal="center"/>
    </xf>
    <xf numFmtId="0" fontId="3" fillId="15" borderId="50" xfId="2" applyFont="1" applyFill="1" applyBorder="1" applyAlignment="1" applyProtection="1">
      <alignment horizontal="right" vertical="top" wrapText="1"/>
    </xf>
    <xf numFmtId="0" fontId="3" fillId="15" borderId="0" xfId="2" applyFont="1" applyFill="1" applyAlignment="1" applyProtection="1">
      <alignment horizontal="right" vertical="top" wrapText="1"/>
    </xf>
    <xf numFmtId="0" fontId="90" fillId="19" borderId="117" xfId="2" applyFont="1" applyFill="1" applyBorder="1" applyAlignment="1" applyProtection="1">
      <alignment horizontal="center" vertical="center" wrapText="1"/>
    </xf>
    <xf numFmtId="0" fontId="90" fillId="19" borderId="10" xfId="2" applyFont="1" applyFill="1" applyBorder="1" applyAlignment="1" applyProtection="1">
      <alignment horizontal="center" vertical="center" wrapText="1"/>
    </xf>
    <xf numFmtId="0" fontId="154" fillId="19" borderId="117" xfId="0" applyFont="1" applyFill="1" applyBorder="1" applyAlignment="1" applyProtection="1">
      <alignment horizontal="center" vertical="center" wrapText="1"/>
    </xf>
    <xf numFmtId="0" fontId="154" fillId="19" borderId="10" xfId="0" applyFont="1" applyFill="1" applyBorder="1" applyAlignment="1" applyProtection="1">
      <alignment horizontal="center" vertical="center" wrapText="1"/>
    </xf>
    <xf numFmtId="0" fontId="9" fillId="15" borderId="50" xfId="2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4" fillId="15" borderId="165" xfId="2" applyFont="1" applyFill="1" applyBorder="1" applyAlignment="1" applyProtection="1">
      <alignment horizontal="center"/>
    </xf>
    <xf numFmtId="0" fontId="14" fillId="15" borderId="12" xfId="2" applyFont="1" applyFill="1" applyBorder="1" applyAlignment="1" applyProtection="1">
      <alignment horizontal="center"/>
    </xf>
    <xf numFmtId="0" fontId="14" fillId="15" borderId="50" xfId="2" applyFont="1" applyFill="1" applyBorder="1" applyAlignment="1" applyProtection="1">
      <alignment horizontal="center" vertical="center"/>
    </xf>
    <xf numFmtId="14" fontId="40" fillId="17" borderId="100" xfId="7" applyNumberFormat="1" applyFont="1" applyFill="1" applyBorder="1" applyAlignment="1" applyProtection="1">
      <alignment horizontal="center" vertical="center"/>
      <protection locked="0"/>
    </xf>
    <xf numFmtId="14" fontId="40" fillId="17" borderId="4" xfId="7" applyNumberFormat="1" applyFont="1" applyFill="1" applyBorder="1" applyAlignment="1" applyProtection="1">
      <alignment horizontal="center" vertical="center"/>
      <protection locked="0"/>
    </xf>
    <xf numFmtId="0" fontId="152" fillId="24" borderId="100" xfId="17" applyFill="1" applyBorder="1" applyAlignment="1" applyProtection="1">
      <alignment horizontal="center" vertical="center"/>
      <protection locked="0"/>
    </xf>
    <xf numFmtId="0" fontId="57" fillId="24" borderId="16" xfId="2" applyFont="1" applyFill="1" applyBorder="1" applyAlignment="1" applyProtection="1">
      <alignment horizontal="center" vertical="center"/>
      <protection locked="0"/>
    </xf>
    <xf numFmtId="0" fontId="57" fillId="24" borderId="4" xfId="2" applyFont="1" applyFill="1" applyBorder="1" applyAlignment="1" applyProtection="1">
      <alignment horizontal="center" vertical="center"/>
      <protection locked="0"/>
    </xf>
    <xf numFmtId="1" fontId="167" fillId="24" borderId="100" xfId="2" applyNumberFormat="1" applyFont="1" applyFill="1" applyBorder="1" applyAlignment="1" applyProtection="1">
      <alignment horizontal="center" vertical="center"/>
      <protection locked="0"/>
    </xf>
    <xf numFmtId="1" fontId="167" fillId="24" borderId="4" xfId="2" applyNumberFormat="1" applyFont="1" applyFill="1" applyBorder="1" applyAlignment="1" applyProtection="1">
      <alignment horizontal="center" vertical="center"/>
      <protection locked="0"/>
    </xf>
    <xf numFmtId="0" fontId="3" fillId="15" borderId="50" xfId="2" applyFont="1" applyFill="1" applyBorder="1" applyAlignment="1">
      <alignment horizontal="right" vertical="top" wrapText="1"/>
    </xf>
    <xf numFmtId="0" fontId="3" fillId="15" borderId="0" xfId="2" applyFont="1" applyFill="1" applyAlignment="1">
      <alignment horizontal="right" vertical="top" wrapText="1"/>
    </xf>
    <xf numFmtId="0" fontId="185" fillId="26" borderId="16" xfId="10" quotePrefix="1" applyFont="1" applyFill="1" applyBorder="1" applyAlignment="1">
      <alignment horizontal="left" vertical="center" wrapText="1"/>
    </xf>
    <xf numFmtId="0" fontId="253" fillId="26" borderId="16" xfId="2" applyFont="1" applyFill="1" applyBorder="1" applyAlignment="1">
      <alignment horizontal="left" vertical="center" wrapText="1"/>
    </xf>
    <xf numFmtId="3" fontId="200" fillId="17" borderId="100" xfId="2" applyNumberFormat="1" applyFont="1" applyFill="1" applyBorder="1" applyAlignment="1" applyProtection="1">
      <alignment horizontal="center" vertical="center"/>
      <protection locked="0"/>
    </xf>
    <xf numFmtId="3" fontId="200" fillId="17" borderId="16" xfId="2" applyNumberFormat="1" applyFont="1" applyFill="1" applyBorder="1" applyAlignment="1" applyProtection="1">
      <alignment horizontal="center" vertical="center"/>
      <protection locked="0"/>
    </xf>
    <xf numFmtId="3" fontId="200" fillId="17" borderId="4" xfId="2" applyNumberFormat="1" applyFont="1" applyFill="1" applyBorder="1" applyAlignment="1" applyProtection="1">
      <alignment horizontal="center" vertical="center"/>
      <protection locked="0"/>
    </xf>
    <xf numFmtId="3" fontId="256" fillId="17" borderId="100" xfId="2" applyNumberFormat="1" applyFont="1" applyFill="1" applyBorder="1" applyAlignment="1" applyProtection="1">
      <alignment horizontal="center" vertical="center"/>
      <protection locked="0"/>
    </xf>
    <xf numFmtId="3" fontId="256" fillId="17" borderId="16" xfId="2" applyNumberFormat="1" applyFont="1" applyFill="1" applyBorder="1" applyAlignment="1" applyProtection="1">
      <alignment horizontal="center" vertical="center"/>
      <protection locked="0"/>
    </xf>
    <xf numFmtId="3" fontId="256" fillId="17" borderId="4" xfId="2" applyNumberFormat="1" applyFont="1" applyFill="1" applyBorder="1" applyAlignment="1" applyProtection="1">
      <alignment horizontal="center" vertical="center"/>
      <protection locked="0"/>
    </xf>
    <xf numFmtId="0" fontId="195" fillId="30" borderId="16" xfId="10" quotePrefix="1" applyFont="1" applyFill="1" applyBorder="1" applyAlignment="1">
      <alignment horizontal="left" vertical="center" wrapText="1"/>
    </xf>
    <xf numFmtId="0" fontId="255" fillId="30" borderId="16" xfId="2" applyFont="1" applyFill="1" applyBorder="1" applyAlignment="1">
      <alignment horizontal="left" vertical="center" wrapText="1"/>
    </xf>
    <xf numFmtId="0" fontId="195" fillId="30" borderId="16" xfId="2" applyFont="1" applyFill="1" applyBorder="1" applyAlignment="1">
      <alignment horizontal="left" vertical="center"/>
    </xf>
    <xf numFmtId="0" fontId="195" fillId="30" borderId="16" xfId="2" applyFont="1" applyFill="1" applyBorder="1" applyAlignment="1">
      <alignment horizontal="left" vertical="center" wrapText="1"/>
    </xf>
    <xf numFmtId="0" fontId="195" fillId="30" borderId="89" xfId="2" applyFont="1" applyFill="1" applyBorder="1" applyAlignment="1">
      <alignment horizontal="left" vertical="center" wrapText="1"/>
    </xf>
    <xf numFmtId="0" fontId="195" fillId="30" borderId="16" xfId="10" applyFont="1" applyFill="1" applyBorder="1" applyAlignment="1">
      <alignment horizontal="left" vertical="center"/>
    </xf>
    <xf numFmtId="0" fontId="254" fillId="30" borderId="16" xfId="2" applyFont="1" applyFill="1" applyBorder="1" applyAlignment="1">
      <alignment horizontal="left" vertical="center" wrapText="1"/>
    </xf>
    <xf numFmtId="0" fontId="195" fillId="30" borderId="16" xfId="2" applyFont="1" applyFill="1" applyBorder="1" applyAlignment="1">
      <alignment vertical="center" wrapText="1"/>
    </xf>
    <xf numFmtId="0" fontId="254" fillId="30" borderId="16" xfId="2" applyFont="1" applyFill="1" applyBorder="1" applyAlignment="1">
      <alignment vertical="center" wrapText="1"/>
    </xf>
    <xf numFmtId="0" fontId="195" fillId="30" borderId="16" xfId="10" quotePrefix="1" applyFont="1" applyFill="1" applyBorder="1" applyAlignment="1">
      <alignment horizontal="left" vertical="center"/>
    </xf>
    <xf numFmtId="0" fontId="195" fillId="30" borderId="12" xfId="10" applyFont="1" applyFill="1" applyBorder="1" applyAlignment="1">
      <alignment vertical="center" wrapText="1"/>
    </xf>
    <xf numFmtId="0" fontId="195" fillId="30" borderId="89" xfId="10" applyFont="1" applyFill="1" applyBorder="1" applyAlignment="1">
      <alignment horizontal="left" vertical="center"/>
    </xf>
    <xf numFmtId="0" fontId="195" fillId="30" borderId="16" xfId="10" applyFont="1" applyFill="1" applyBorder="1" applyAlignment="1">
      <alignment horizontal="left" vertical="center" wrapText="1"/>
    </xf>
    <xf numFmtId="0" fontId="195" fillId="30" borderId="16" xfId="10" applyFont="1" applyFill="1" applyBorder="1" applyAlignment="1">
      <alignment vertical="center" wrapText="1"/>
    </xf>
    <xf numFmtId="0" fontId="255" fillId="30" borderId="16" xfId="2" applyFont="1" applyFill="1" applyBorder="1" applyAlignment="1">
      <alignment vertical="center" wrapText="1"/>
    </xf>
    <xf numFmtId="0" fontId="164" fillId="24" borderId="100" xfId="2" applyFont="1" applyFill="1" applyBorder="1" applyAlignment="1" applyProtection="1">
      <alignment horizontal="center" vertical="center" wrapText="1"/>
    </xf>
    <xf numFmtId="0" fontId="164" fillId="24" borderId="16" xfId="2" applyFont="1" applyFill="1" applyBorder="1" applyAlignment="1" applyProtection="1">
      <alignment horizontal="center" vertical="center" wrapText="1"/>
    </xf>
    <xf numFmtId="0" fontId="164" fillId="24" borderId="4" xfId="2" applyFont="1" applyFill="1" applyBorder="1" applyAlignment="1" applyProtection="1">
      <alignment horizontal="center" vertical="center" wrapText="1"/>
    </xf>
    <xf numFmtId="0" fontId="212" fillId="17" borderId="100" xfId="2" applyFont="1" applyFill="1" applyBorder="1" applyAlignment="1" applyProtection="1">
      <alignment vertical="center" wrapText="1"/>
    </xf>
    <xf numFmtId="0" fontId="212" fillId="17" borderId="16" xfId="2" applyFont="1" applyFill="1" applyBorder="1" applyAlignment="1" applyProtection="1">
      <alignment vertical="center" wrapText="1"/>
    </xf>
    <xf numFmtId="0" fontId="212" fillId="17" borderId="4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3" fillId="15" borderId="0" xfId="2" applyFont="1" applyFill="1" applyAlignment="1" applyProtection="1">
      <alignment horizontal="left" vertical="center" wrapText="1"/>
    </xf>
    <xf numFmtId="0" fontId="5" fillId="15" borderId="0" xfId="2" applyFont="1" applyFill="1" applyAlignment="1" applyProtection="1">
      <alignment vertical="center" wrapText="1"/>
    </xf>
    <xf numFmtId="0" fontId="6" fillId="7" borderId="0" xfId="2" applyFont="1" applyFill="1" applyBorder="1" applyAlignment="1">
      <alignment vertical="center" wrapText="1"/>
    </xf>
    <xf numFmtId="0" fontId="5" fillId="7" borderId="0" xfId="2" applyFont="1" applyFill="1" applyBorder="1" applyAlignment="1">
      <alignment vertical="center" wrapText="1"/>
    </xf>
    <xf numFmtId="176" fontId="3" fillId="7" borderId="0" xfId="2" applyNumberFormat="1" applyFont="1" applyFill="1" applyBorder="1" applyAlignment="1">
      <alignment horizontal="left" wrapText="1"/>
    </xf>
    <xf numFmtId="0" fontId="185" fillId="26" borderId="16" xfId="10" quotePrefix="1" applyFont="1" applyFill="1" applyBorder="1" applyAlignment="1" applyProtection="1">
      <alignment horizontal="left" vertical="center" wrapText="1"/>
    </xf>
    <xf numFmtId="0" fontId="253" fillId="26" borderId="16" xfId="2" applyFont="1" applyFill="1" applyBorder="1" applyAlignment="1" applyProtection="1">
      <alignment horizontal="left"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170" fillId="24" borderId="16" xfId="2" applyFont="1" applyFill="1" applyBorder="1" applyAlignment="1" applyProtection="1">
      <alignment wrapText="1"/>
    </xf>
    <xf numFmtId="0" fontId="170" fillId="24" borderId="89" xfId="2" applyFont="1" applyFill="1" applyBorder="1" applyAlignment="1" applyProtection="1">
      <alignment wrapText="1"/>
    </xf>
    <xf numFmtId="0" fontId="170" fillId="17" borderId="100" xfId="2" applyFont="1" applyFill="1" applyBorder="1" applyAlignment="1" applyProtection="1">
      <alignment horizontal="left" vertical="center"/>
    </xf>
    <xf numFmtId="0" fontId="170" fillId="17" borderId="89" xfId="2" applyFont="1" applyFill="1" applyBorder="1" applyAlignment="1" applyProtection="1">
      <alignment horizontal="left" vertical="center"/>
    </xf>
    <xf numFmtId="0" fontId="3" fillId="7" borderId="0" xfId="2" applyFont="1" applyFill="1" applyBorder="1" applyAlignment="1">
      <alignment horizontal="left" vertical="center" wrapText="1"/>
    </xf>
    <xf numFmtId="0" fontId="170" fillId="24" borderId="16" xfId="2" applyFont="1" applyFill="1" applyBorder="1" applyAlignment="1" applyProtection="1">
      <alignment horizontal="left"/>
    </xf>
    <xf numFmtId="0" fontId="170" fillId="24" borderId="89" xfId="2" applyFont="1" applyFill="1" applyBorder="1" applyAlignment="1" applyProtection="1">
      <alignment horizontal="left"/>
    </xf>
    <xf numFmtId="0" fontId="170" fillId="24" borderId="16" xfId="2" applyFont="1" applyFill="1" applyBorder="1" applyAlignment="1" applyProtection="1">
      <alignment horizontal="left" vertical="center"/>
    </xf>
    <xf numFmtId="0" fontId="170" fillId="24" borderId="89" xfId="2" applyFont="1" applyFill="1" applyBorder="1" applyAlignment="1" applyProtection="1">
      <alignment horizontal="left" vertical="center"/>
    </xf>
    <xf numFmtId="0" fontId="170" fillId="24" borderId="16" xfId="2" applyFont="1" applyFill="1" applyBorder="1" applyAlignment="1" applyProtection="1">
      <alignment vertical="center" wrapText="1"/>
    </xf>
    <xf numFmtId="0" fontId="170" fillId="24" borderId="89" xfId="2" applyFont="1" applyFill="1" applyBorder="1" applyAlignment="1" applyProtection="1">
      <alignment vertical="center" wrapText="1"/>
    </xf>
    <xf numFmtId="0" fontId="170" fillId="24" borderId="16" xfId="10" quotePrefix="1" applyFont="1" applyFill="1" applyBorder="1" applyAlignment="1" applyProtection="1">
      <alignment horizontal="left" vertical="center" wrapText="1"/>
    </xf>
    <xf numFmtId="0" fontId="170" fillId="24" borderId="89" xfId="10" quotePrefix="1" applyFont="1" applyFill="1" applyBorder="1" applyAlignment="1" applyProtection="1">
      <alignment horizontal="left" vertical="center" wrapText="1"/>
    </xf>
    <xf numFmtId="0" fontId="170" fillId="24" borderId="16" xfId="10" applyFont="1" applyFill="1" applyBorder="1" applyAlignment="1" applyProtection="1">
      <alignment horizontal="left" vertical="center"/>
    </xf>
    <xf numFmtId="0" fontId="170" fillId="24" borderId="89" xfId="10" applyFont="1" applyFill="1" applyBorder="1" applyAlignment="1" applyProtection="1">
      <alignment horizontal="left" vertical="center"/>
    </xf>
    <xf numFmtId="0" fontId="170" fillId="24" borderId="16" xfId="10" quotePrefix="1" applyFont="1" applyFill="1" applyBorder="1" applyAlignment="1" applyProtection="1">
      <alignment horizontal="left" vertical="center"/>
    </xf>
    <xf numFmtId="0" fontId="170" fillId="24" borderId="89" xfId="10" quotePrefix="1" applyFont="1" applyFill="1" applyBorder="1" applyAlignment="1" applyProtection="1">
      <alignment horizontal="left" vertical="center"/>
    </xf>
    <xf numFmtId="0" fontId="170" fillId="24" borderId="16" xfId="10" applyFont="1" applyFill="1" applyBorder="1" applyAlignment="1" applyProtection="1">
      <alignment vertical="center" wrapText="1"/>
    </xf>
    <xf numFmtId="0" fontId="170" fillId="24" borderId="89" xfId="10" applyFont="1" applyFill="1" applyBorder="1" applyAlignment="1" applyProtection="1">
      <alignment vertical="center" wrapText="1"/>
    </xf>
    <xf numFmtId="0" fontId="3" fillId="15" borderId="0" xfId="2" applyFont="1" applyFill="1" applyAlignment="1">
      <alignment horizontal="left" vertical="center" wrapText="1"/>
    </xf>
    <xf numFmtId="0" fontId="5" fillId="15" borderId="0" xfId="2" applyFont="1" applyFill="1" applyAlignment="1">
      <alignment vertical="center" wrapText="1"/>
    </xf>
    <xf numFmtId="0" fontId="61" fillId="8" borderId="16" xfId="10" quotePrefix="1" applyFont="1" applyFill="1" applyBorder="1" applyAlignment="1" applyProtection="1">
      <alignment horizontal="left" vertical="center"/>
    </xf>
    <xf numFmtId="0" fontId="61" fillId="8" borderId="89" xfId="10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4" fillId="24" borderId="100" xfId="2" applyFont="1" applyFill="1" applyBorder="1" applyAlignment="1" applyProtection="1">
      <alignment horizontal="center" vertical="center" wrapText="1"/>
      <protection locked="0"/>
    </xf>
    <xf numFmtId="0" fontId="164" fillId="24" borderId="16" xfId="2" applyFont="1" applyFill="1" applyBorder="1" applyAlignment="1" applyProtection="1">
      <alignment horizontal="center" vertical="center" wrapText="1"/>
      <protection locked="0"/>
    </xf>
    <xf numFmtId="0" fontId="164" fillId="24" borderId="4" xfId="2" applyFont="1" applyFill="1" applyBorder="1" applyAlignment="1" applyProtection="1">
      <alignment horizontal="center" vertical="center" wrapText="1"/>
      <protection locked="0"/>
    </xf>
    <xf numFmtId="0" fontId="55" fillId="51" borderId="5" xfId="2" applyFont="1" applyFill="1" applyBorder="1" applyAlignment="1" applyProtection="1">
      <alignment horizontal="center" vertical="center"/>
    </xf>
    <xf numFmtId="0" fontId="55" fillId="51" borderId="6" xfId="2" applyFont="1" applyFill="1" applyBorder="1" applyAlignment="1" applyProtection="1">
      <alignment horizontal="center" vertical="center"/>
    </xf>
    <xf numFmtId="0" fontId="55" fillId="51" borderId="7" xfId="2" applyFont="1" applyFill="1" applyBorder="1" applyAlignment="1" applyProtection="1">
      <alignment horizontal="center" vertical="center"/>
    </xf>
    <xf numFmtId="0" fontId="11" fillId="51" borderId="5" xfId="2" applyFont="1" applyFill="1" applyBorder="1" applyAlignment="1" applyProtection="1">
      <alignment horizontal="center" vertical="center"/>
    </xf>
    <xf numFmtId="0" fontId="11" fillId="51" borderId="6" xfId="2" applyFont="1" applyFill="1" applyBorder="1" applyAlignment="1" applyProtection="1">
      <alignment horizontal="center" vertical="center"/>
    </xf>
    <xf numFmtId="0" fontId="11" fillId="51" borderId="7" xfId="2" applyFont="1" applyFill="1" applyBorder="1" applyAlignment="1" applyProtection="1">
      <alignment horizontal="center" vertical="center"/>
    </xf>
    <xf numFmtId="0" fontId="230" fillId="19" borderId="5" xfId="2" applyFont="1" applyFill="1" applyBorder="1" applyAlignment="1" applyProtection="1">
      <alignment horizontal="center" vertical="center"/>
    </xf>
    <xf numFmtId="0" fontId="230" fillId="19" borderId="6" xfId="2" applyFont="1" applyFill="1" applyBorder="1" applyAlignment="1" applyProtection="1">
      <alignment horizontal="center" vertical="center"/>
    </xf>
    <xf numFmtId="0" fontId="230" fillId="19" borderId="7" xfId="2" applyFont="1" applyFill="1" applyBorder="1" applyAlignment="1" applyProtection="1">
      <alignment horizontal="center" vertical="center"/>
    </xf>
    <xf numFmtId="0" fontId="168" fillId="23" borderId="5" xfId="0" applyFont="1" applyFill="1" applyBorder="1" applyAlignment="1" applyProtection="1">
      <alignment horizontal="center" vertical="center"/>
    </xf>
    <xf numFmtId="0" fontId="168" fillId="23" borderId="6" xfId="0" applyFont="1" applyFill="1" applyBorder="1" applyAlignment="1" applyProtection="1">
      <alignment horizontal="center" vertical="center"/>
    </xf>
    <xf numFmtId="0" fontId="168" fillId="23" borderId="7" xfId="0" applyFont="1" applyFill="1" applyBorder="1" applyAlignment="1" applyProtection="1">
      <alignment horizontal="center" vertical="center"/>
    </xf>
    <xf numFmtId="0" fontId="64" fillId="51" borderId="5" xfId="2" applyFont="1" applyFill="1" applyBorder="1" applyAlignment="1" applyProtection="1">
      <alignment horizontal="center" vertical="center"/>
    </xf>
    <xf numFmtId="0" fontId="64" fillId="51" borderId="6" xfId="2" applyFont="1" applyFill="1" applyBorder="1" applyAlignment="1" applyProtection="1">
      <alignment horizontal="center" vertical="center"/>
    </xf>
    <xf numFmtId="0" fontId="64" fillId="51" borderId="7" xfId="2" applyFont="1" applyFill="1" applyBorder="1" applyAlignment="1" applyProtection="1">
      <alignment horizontal="center" vertical="center"/>
    </xf>
    <xf numFmtId="0" fontId="212" fillId="17" borderId="100" xfId="2" applyFont="1" applyFill="1" applyBorder="1" applyAlignment="1" applyProtection="1">
      <alignment horizontal="center" vertical="center" wrapText="1"/>
    </xf>
    <xf numFmtId="0" fontId="212" fillId="17" borderId="16" xfId="2" applyFont="1" applyFill="1" applyBorder="1" applyAlignment="1" applyProtection="1">
      <alignment horizontal="center" vertical="center" wrapText="1"/>
    </xf>
    <xf numFmtId="0" fontId="212" fillId="17" borderId="4" xfId="2" applyFont="1" applyFill="1" applyBorder="1" applyAlignment="1" applyProtection="1">
      <alignment horizontal="center" vertical="center" wrapText="1"/>
    </xf>
  </cellXfs>
  <cellStyles count="18">
    <cellStyle name="Hyperlink 2" xfId="1"/>
    <cellStyle name="Normal 2" xfId="2"/>
    <cellStyle name="Normal 3" xfId="3"/>
    <cellStyle name="Normal 3 2" xfId="4"/>
    <cellStyle name="Normal 4" xfId="5"/>
    <cellStyle name="Normal_B3_2013" xfId="6"/>
    <cellStyle name="Normal_BIN 7301,7311 and 6301" xfId="7"/>
    <cellStyle name="Normal_COA-2001-ZAPOVED-No-81-29012002-ANNEX" xfId="8"/>
    <cellStyle name="Normal_DOMV" xfId="9"/>
    <cellStyle name="Normal_EBK_PROJECT_2001-last" xfId="10"/>
    <cellStyle name="Normal_EBK-2002-draft" xfId="11"/>
    <cellStyle name="Normal_MAKET" xfId="12"/>
    <cellStyle name="Normal_Sheet2" xfId="13"/>
    <cellStyle name="Normal_TRIAL-BALANCE-2001-MAKET" xfId="14"/>
    <cellStyle name="Normal_ZADACHA" xfId="15"/>
    <cellStyle name="Запетая" xfId="16" builtinId="3"/>
    <cellStyle name="Нормален" xfId="0" builtinId="0"/>
    <cellStyle name="Хипервръзка" xfId="17" builtinId="8"/>
  </cellStyles>
  <dxfs count="17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4" formatCode="0&quot; &quot;0&quot; &quot;0&quot; &quot;0"/>
    </dxf>
    <dxf>
      <numFmt numFmtId="191" formatCode="0000&quot; &quot;0000"/>
    </dxf>
    <dxf>
      <numFmt numFmtId="190" formatCode="0000&quot; &quot;0000&quot; &quot;0000"/>
    </dxf>
    <dxf>
      <numFmt numFmtId="189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0" formatCode="0000"/>
    </dxf>
    <dxf>
      <numFmt numFmtId="191" formatCode="0000&quot; &quot;0000"/>
    </dxf>
    <dxf>
      <numFmt numFmtId="190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0" formatCode="0000"/>
    </dxf>
    <dxf>
      <numFmt numFmtId="191" formatCode="0000&quot; &quot;0000"/>
    </dxf>
    <dxf>
      <numFmt numFmtId="190" formatCode="0000&quot; &quot;0000&quot; &quot;0000"/>
    </dxf>
    <dxf>
      <numFmt numFmtId="189" formatCode="0000&quot; &quot;0000&quot; &quot;0000&quot; &quot;0000"/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F8" sqref="F8"/>
    </sheetView>
  </sheetViews>
  <sheetFormatPr defaultRowHeight="15"/>
  <cols>
    <col min="1" max="1" width="3.7109375" style="1360" customWidth="1"/>
    <col min="2" max="2" width="20.140625" style="1360" customWidth="1"/>
    <col min="3" max="3" width="22.42578125" style="1360" customWidth="1"/>
    <col min="4" max="4" width="34.5703125" style="1360" customWidth="1"/>
    <col min="5" max="5" width="0.7109375" style="1360" customWidth="1"/>
    <col min="6" max="7" width="17.140625" style="1360" customWidth="1"/>
    <col min="8" max="8" width="0.7109375" style="1360" customWidth="1"/>
    <col min="9" max="9" width="16.7109375" style="1360" customWidth="1"/>
    <col min="10" max="10" width="17.140625" style="1360" customWidth="1"/>
    <col min="11" max="11" width="0.7109375" style="1360" customWidth="1"/>
    <col min="12" max="12" width="17.140625" style="1360" customWidth="1"/>
    <col min="13" max="13" width="0.7109375" style="1360" customWidth="1"/>
    <col min="14" max="14" width="17.140625" style="1360" customWidth="1"/>
    <col min="15" max="15" width="3.5703125" style="1360" customWidth="1"/>
    <col min="16" max="17" width="20" style="1361" customWidth="1"/>
    <col min="18" max="18" width="1.140625" style="1361" customWidth="1"/>
    <col min="19" max="19" width="59.5703125" style="1360" customWidth="1"/>
    <col min="20" max="21" width="12.28515625" style="1360" customWidth="1"/>
    <col min="22" max="22" width="1.140625" style="1360" customWidth="1"/>
    <col min="23" max="24" width="12.28515625" style="1360" customWidth="1"/>
    <col min="25" max="26" width="9.140625" style="1360"/>
    <col min="27" max="27" width="10.42578125" style="1360" customWidth="1"/>
    <col min="28" max="16384" width="9.140625" style="1360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ОУ "Христо Ботев" с.Левка Проект BG05M2OP001-2.004-0004 "Твоят час"</v>
      </c>
      <c r="C2" s="1734"/>
      <c r="D2" s="1735"/>
      <c r="E2" s="1021"/>
      <c r="F2" s="1022">
        <f>+OTCHET!H9</f>
        <v>0</v>
      </c>
      <c r="G2" s="1023">
        <f>+OTCHET!F12</f>
        <v>0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42947</v>
      </c>
      <c r="M6" s="1021"/>
      <c r="N6" s="1046" t="s">
        <v>1019</v>
      </c>
      <c r="O6" s="1010"/>
      <c r="P6" s="1047">
        <f>OTCHET!F9</f>
        <v>42947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7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7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7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42947</v>
      </c>
      <c r="H9" s="1021"/>
      <c r="I9" s="1071">
        <f>+L4</f>
        <v>2017</v>
      </c>
      <c r="J9" s="1072">
        <f>+L6</f>
        <v>42947</v>
      </c>
      <c r="K9" s="1073"/>
      <c r="L9" s="1074">
        <f>+L6</f>
        <v>42947</v>
      </c>
      <c r="M9" s="1073"/>
      <c r="N9" s="1075">
        <f>+L6</f>
        <v>42947</v>
      </c>
      <c r="O9" s="1076"/>
      <c r="P9" s="1077">
        <f>+L4</f>
        <v>2017</v>
      </c>
      <c r="Q9" s="1075">
        <f>+L6</f>
        <v>42947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7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7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7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7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7" s="1020" customFormat="1" ht="15.75">
      <c r="A14" s="1091"/>
      <c r="B14" s="1112" t="s">
        <v>1035</v>
      </c>
      <c r="C14" s="1113"/>
      <c r="D14" s="1114"/>
      <c r="E14" s="1021"/>
      <c r="F14" s="1115">
        <f t="shared" ref="F14:F21" si="0">+IF($P$2=0,$P14,0)</f>
        <v>0</v>
      </c>
      <c r="G14" s="1116">
        <f t="shared" ref="G14:G21" si="1">+IF($P$2=0,$Q14,0)</f>
        <v>0</v>
      </c>
      <c r="H14" s="1021"/>
      <c r="I14" s="1115">
        <f t="shared" ref="I14:I21" si="2">+IF(OR($P$2=98,$P$2=42,$P$2=96,$P$2=97),$P14,0)</f>
        <v>0</v>
      </c>
      <c r="J14" s="1116">
        <f t="shared" ref="J14:J21" si="3">+IF(OR($P$2=98,$P$2=42,$P$2=96,$P$2=97),$Q14,0)</f>
        <v>0</v>
      </c>
      <c r="K14" s="1097"/>
      <c r="L14" s="1116">
        <f t="shared" ref="L14:L21" si="4">+IF($P$2=33,$Q14,0)</f>
        <v>0</v>
      </c>
      <c r="M14" s="1097"/>
      <c r="N14" s="1117">
        <f t="shared" ref="N14:N21" si="5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7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7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t="shared" ref="N34:N39" si="6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11731</v>
      </c>
      <c r="J50" s="1104">
        <f>+IF(OR($P$2=98,$P$2=42,$P$2=96,$P$2=97),$Q50,0)</f>
        <v>5051</v>
      </c>
      <c r="K50" s="1097"/>
      <c r="L50" s="1104">
        <f>+IF($P$2=33,$Q50,0)</f>
        <v>0</v>
      </c>
      <c r="M50" s="1097"/>
      <c r="N50" s="1134">
        <f>+ROUND(+G50+J50+L50,0)</f>
        <v>5051</v>
      </c>
      <c r="O50" s="1099"/>
      <c r="P50" s="1103">
        <f>+ROUND(OTCHET!E204-SUM(OTCHET!E216:E218)+OTCHET!E271+IF(+OR(OTCHET!$F$12=5500,OTCHET!$F$12=5600),0,+OTCHET!E297),0)</f>
        <v>11731</v>
      </c>
      <c r="Q50" s="1104">
        <f>+ROUND(OTCHET!L204-SUM(OTCHET!L216:L218)+OTCHET!L271+IF(+OR(OTCHET!$F$12=5500,OTCHET!$F$12=5600),0,+OTCHET!L297),0)</f>
        <v>5051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8190</v>
      </c>
      <c r="J53" s="1122">
        <f>+IF(OR($P$2=98,$P$2=42,$P$2=96,$P$2=97),$Q53,0)</f>
        <v>5544</v>
      </c>
      <c r="K53" s="1097"/>
      <c r="L53" s="1122">
        <f>+IF($P$2=33,$Q53,0)</f>
        <v>0</v>
      </c>
      <c r="M53" s="1097"/>
      <c r="N53" s="1123">
        <f>+ROUND(+G53+J53+L53,0)</f>
        <v>5544</v>
      </c>
      <c r="O53" s="1099"/>
      <c r="P53" s="1121">
        <f>+ROUND(OTCHET!E186+OTCHET!E189,0)</f>
        <v>8190</v>
      </c>
      <c r="Q53" s="1122">
        <f>+ROUND(OTCHET!L186+OTCHET!L189,0)</f>
        <v>5544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1867</v>
      </c>
      <c r="J54" s="1122">
        <f>+IF(OR($P$2=98,$P$2=42,$P$2=96,$P$2=97),$Q54,0)</f>
        <v>1231</v>
      </c>
      <c r="K54" s="1097"/>
      <c r="L54" s="1122">
        <f>+IF($P$2=33,$Q54,0)</f>
        <v>0</v>
      </c>
      <c r="M54" s="1097"/>
      <c r="N54" s="1123">
        <f>+ROUND(+G54+J54+L54,0)</f>
        <v>1231</v>
      </c>
      <c r="O54" s="1099"/>
      <c r="P54" s="1121">
        <f>+ROUND(OTCHET!E195+OTCHET!E203,0)</f>
        <v>1867</v>
      </c>
      <c r="Q54" s="1122">
        <f>+ROUND(OTCHET!L195+OTCHET!L203,0)</f>
        <v>1231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21788</v>
      </c>
      <c r="J55" s="1210">
        <f>+ROUND(+SUM(J50:J54),0)</f>
        <v>11826</v>
      </c>
      <c r="K55" s="1097"/>
      <c r="L55" s="1210">
        <f>+ROUND(+SUM(L50:L54),0)</f>
        <v>0</v>
      </c>
      <c r="M55" s="1097"/>
      <c r="N55" s="1211">
        <f>+ROUND(+SUM(N50:N54),0)</f>
        <v>11826</v>
      </c>
      <c r="O55" s="1099"/>
      <c r="P55" s="1209">
        <f>+ROUND(+SUM(P50:P54),0)</f>
        <v>21788</v>
      </c>
      <c r="Q55" s="1210">
        <f>+ROUND(+SUM(Q50:Q54),0)</f>
        <v>11826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21788</v>
      </c>
      <c r="J76" s="1235">
        <f>+ROUND(J55+J62+J66+J70+J74,0)</f>
        <v>11826</v>
      </c>
      <c r="K76" s="1097"/>
      <c r="L76" s="1235">
        <f>+ROUND(L55+L62+L66+L70+L74,0)</f>
        <v>0</v>
      </c>
      <c r="M76" s="1097"/>
      <c r="N76" s="1236">
        <f>+ROUND(N55+N62+N66+N70+N74,0)</f>
        <v>11826</v>
      </c>
      <c r="O76" s="1099"/>
      <c r="P76" s="1233">
        <f>+ROUND(P55+P62+P66+P70+P74,0)</f>
        <v>21788</v>
      </c>
      <c r="Q76" s="1234">
        <f>+ROUND(Q55+Q62+Q66+Q70+Q74,0)</f>
        <v>11826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16760</v>
      </c>
      <c r="J78" s="1110">
        <f>+IF(OR($P$2=98,$P$2=42,$P$2=96,$P$2=97),$Q78,0)</f>
        <v>5370</v>
      </c>
      <c r="K78" s="1097"/>
      <c r="L78" s="1110">
        <f>+IF($P$2=33,$Q78,0)</f>
        <v>0</v>
      </c>
      <c r="M78" s="1097"/>
      <c r="N78" s="1111">
        <f>+ROUND(+G78+J78+L78,0)</f>
        <v>5370</v>
      </c>
      <c r="O78" s="1099"/>
      <c r="P78" s="1109">
        <f>+ROUND(OTCHET!E415,0)</f>
        <v>16760</v>
      </c>
      <c r="Q78" s="1110">
        <f>+ROUND(OTCHET!L415,0)</f>
        <v>5370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8000</v>
      </c>
      <c r="K79" s="1097"/>
      <c r="L79" s="1122">
        <f>+IF($P$2=33,$Q79,0)</f>
        <v>0</v>
      </c>
      <c r="M79" s="1097"/>
      <c r="N79" s="1123">
        <f>+ROUND(+G79+J79+L79,0)</f>
        <v>8000</v>
      </c>
      <c r="O79" s="1099"/>
      <c r="P79" s="1121">
        <f>+ROUND(OTCHET!E425,0)</f>
        <v>0</v>
      </c>
      <c r="Q79" s="1122">
        <f>+ROUND(OTCHET!L425,0)</f>
        <v>8000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16760</v>
      </c>
      <c r="J80" s="1244">
        <f>+ROUND(J78+J79,0)</f>
        <v>13370</v>
      </c>
      <c r="K80" s="1097"/>
      <c r="L80" s="1244">
        <f>+ROUND(L78+L79,0)</f>
        <v>0</v>
      </c>
      <c r="M80" s="1097"/>
      <c r="N80" s="1245">
        <f>+ROUND(N78+N79,0)</f>
        <v>13370</v>
      </c>
      <c r="O80" s="1099"/>
      <c r="P80" s="1243">
        <f>+ROUND(P78+P79,0)</f>
        <v>16760</v>
      </c>
      <c r="Q80" s="1244">
        <f>+ROUND(Q78+Q79,0)</f>
        <v>13370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-5028</v>
      </c>
      <c r="J82" s="1257">
        <f>+ROUND(J47,0)-ROUND(J76,0)+ROUND(J80,0)</f>
        <v>1544</v>
      </c>
      <c r="K82" s="1097"/>
      <c r="L82" s="1257">
        <f>+ROUND(L47,0)-ROUND(L76,0)+ROUND(L80,0)</f>
        <v>0</v>
      </c>
      <c r="M82" s="1097"/>
      <c r="N82" s="1258">
        <f>+ROUND(N47,0)-ROUND(N76,0)+ROUND(N80,0)</f>
        <v>1544</v>
      </c>
      <c r="O82" s="1259"/>
      <c r="P82" s="1256">
        <f>+ROUND(P47,0)-ROUND(P76,0)+ROUND(P80,0)</f>
        <v>-5028</v>
      </c>
      <c r="Q82" s="1257">
        <f>+ROUND(Q47,0)-ROUND(Q76,0)+ROUND(Q80,0)</f>
        <v>1544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5028</v>
      </c>
      <c r="J83" s="1265">
        <f>+ROUND(J100,0)+ROUND(J119,0)+ROUND(J125,0)-ROUND(J130,0)</f>
        <v>-1544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-1544</v>
      </c>
      <c r="O83" s="1259"/>
      <c r="P83" s="1264">
        <f>+ROUND(P100,0)+ROUND(P119,0)+ROUND(P125,0)-ROUND(P130,0)</f>
        <v>5028</v>
      </c>
      <c r="Q83" s="1265">
        <f>+ROUND(Q100,0)+ROUND(Q119,0)+ROUND(Q125,0)-ROUND(Q130,0)</f>
        <v>-1544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5028</v>
      </c>
      <c r="J122" s="1122">
        <f>+IF(OR($P$2=98,$P$2=42,$P$2=96,$P$2=97),$Q122,0)</f>
        <v>-1544</v>
      </c>
      <c r="K122" s="1097"/>
      <c r="L122" s="1122">
        <f>+IF($P$2=33,$Q122,0)</f>
        <v>0</v>
      </c>
      <c r="M122" s="1097"/>
      <c r="N122" s="1123">
        <f>+ROUND(+G122+J122+L122,0)</f>
        <v>-1544</v>
      </c>
      <c r="O122" s="1099"/>
      <c r="P122" s="1121">
        <f>+ROUND(OTCHET!E520,0)</f>
        <v>5028</v>
      </c>
      <c r="Q122" s="1122">
        <f>+ROUND(OTCHET!L520,0)</f>
        <v>-1544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5028</v>
      </c>
      <c r="J125" s="1244">
        <f>+ROUND(+SUM(J121:J124),0)</f>
        <v>-1544</v>
      </c>
      <c r="K125" s="1097"/>
      <c r="L125" s="1244">
        <f>+ROUND(+SUM(L121:L124),0)</f>
        <v>0</v>
      </c>
      <c r="M125" s="1097"/>
      <c r="N125" s="1245">
        <f>+ROUND(+SUM(N121:N124),0)</f>
        <v>-1544</v>
      </c>
      <c r="O125" s="1099"/>
      <c r="P125" s="1243">
        <f>+ROUND(+SUM(P121:P124),0)</f>
        <v>5028</v>
      </c>
      <c r="Q125" s="1244">
        <f>+ROUND(+SUM(Q121:Q124),0)</f>
        <v>-1544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hidden="1" customHeight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hidden="1" customHeight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6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6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6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6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6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6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6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6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6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6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6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dxfId="170" priority="47" stopIfTrue="1" operator="notEqual">
      <formula>0</formula>
    </cfRule>
  </conditionalFormatting>
  <conditionalFormatting sqref="B131">
    <cfRule type="cellIs" dxfId="169" priority="46" stopIfTrue="1" operator="notEqual">
      <formula>0</formula>
    </cfRule>
    <cfRule type="cellIs" dxfId="133" priority="34" operator="equal">
      <formula>0</formula>
    </cfRule>
  </conditionalFormatting>
  <conditionalFormatting sqref="G2">
    <cfRule type="cellIs" dxfId="168" priority="6" stopIfTrue="1" operator="notEqual">
      <formula>0</formula>
    </cfRule>
    <cfRule type="cellIs" dxfId="167" priority="7" stopIfTrue="1" operator="equal">
      <formula>0</formula>
    </cfRule>
    <cfRule type="cellIs" dxfId="166" priority="8" stopIfTrue="1" operator="equal">
      <formula>0</formula>
    </cfRule>
    <cfRule type="cellIs" dxfId="132" priority="45" operator="equal">
      <formula>0</formula>
    </cfRule>
  </conditionalFormatting>
  <conditionalFormatting sqref="I2">
    <cfRule type="cellIs" dxfId="165" priority="44" operator="equal">
      <formula>0</formula>
    </cfRule>
  </conditionalFormatting>
  <conditionalFormatting sqref="F135:G136">
    <cfRule type="cellIs" dxfId="164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5:J136 N135:N136">
    <cfRule type="cellIs" dxfId="163" priority="41" stopIfTrue="1" operator="equal">
      <formula>"НЕРАВНЕНИЕ!"</formula>
    </cfRule>
  </conditionalFormatting>
  <conditionalFormatting sqref="L135:M136">
    <cfRule type="cellIs" dxfId="162" priority="40" stopIfTrue="1" operator="equal">
      <formula>"НЕРАВНЕНИЕ!"</formula>
    </cfRule>
  </conditionalFormatting>
  <conditionalFormatting sqref="F138:G139">
    <cfRule type="cellIs" dxfId="161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38:J139 N138:N139">
    <cfRule type="cellIs" dxfId="160" priority="37" stopIfTrue="1" operator="equal">
      <formula>"НЕРАВНЕНИЕ !"</formula>
    </cfRule>
  </conditionalFormatting>
  <conditionalFormatting sqref="L138:M139">
    <cfRule type="cellIs" dxfId="159" priority="36" stopIfTrue="1" operator="equal">
      <formula>"НЕРАВНЕНИЕ !"</formula>
    </cfRule>
  </conditionalFormatting>
  <conditionalFormatting sqref="I138:J139 L138:L139 N138:N139 F138:G139">
    <cfRule type="cellIs" dxfId="158" priority="35" operator="notEqual">
      <formula>0</formula>
    </cfRule>
  </conditionalFormatting>
  <conditionalFormatting sqref="I131:J131">
    <cfRule type="cellIs" dxfId="157" priority="33" stopIfTrue="1" operator="notEqual">
      <formula>0</formula>
    </cfRule>
  </conditionalFormatting>
  <conditionalFormatting sqref="L81">
    <cfRule type="cellIs" dxfId="156" priority="28" stopIfTrue="1" operator="notEqual">
      <formula>0</formula>
    </cfRule>
  </conditionalFormatting>
  <conditionalFormatting sqref="N81">
    <cfRule type="cellIs" dxfId="155" priority="27" stopIfTrue="1" operator="notEqual">
      <formula>0</formula>
    </cfRule>
  </conditionalFormatting>
  <conditionalFormatting sqref="L131">
    <cfRule type="cellIs" dxfId="154" priority="32" stopIfTrue="1" operator="notEqual">
      <formula>0</formula>
    </cfRule>
  </conditionalFormatting>
  <conditionalFormatting sqref="N131">
    <cfRule type="cellIs" dxfId="153" priority="31" stopIfTrue="1" operator="notEqual">
      <formula>0</formula>
    </cfRule>
  </conditionalFormatting>
  <conditionalFormatting sqref="F81:H81">
    <cfRule type="cellIs" dxfId="152" priority="30" stopIfTrue="1" operator="notEqual">
      <formula>0</formula>
    </cfRule>
  </conditionalFormatting>
  <conditionalFormatting sqref="I81:J81">
    <cfRule type="cellIs" dxfId="151" priority="29" stopIfTrue="1" operator="notEqual">
      <formula>0</formula>
    </cfRule>
  </conditionalFormatting>
  <conditionalFormatting sqref="B81">
    <cfRule type="cellIs" dxfId="150" priority="25" operator="equal">
      <formula>0</formula>
    </cfRule>
    <cfRule type="cellIs" dxfId="149" priority="26" stopIfTrue="1" operator="notEqual">
      <formula>0</formula>
    </cfRule>
  </conditionalFormatting>
  <conditionalFormatting sqref="P131:Q131">
    <cfRule type="cellIs" dxfId="148" priority="24" stopIfTrue="1" operator="notEqual">
      <formula>0</formula>
    </cfRule>
  </conditionalFormatting>
  <conditionalFormatting sqref="P135:Q136">
    <cfRule type="cellIs" dxfId="147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38:Q139">
    <cfRule type="cellIs" dxfId="146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38:Q139">
    <cfRule type="cellIs" dxfId="145" priority="19" operator="notEqual">
      <formula>0</formula>
    </cfRule>
  </conditionalFormatting>
  <conditionalFormatting sqref="P2">
    <cfRule type="cellIs" dxfId="144" priority="14" stopIfTrue="1" operator="equal">
      <formula>98</formula>
    </cfRule>
    <cfRule type="cellIs" dxfId="143" priority="15" stopIfTrue="1" operator="equal">
      <formula>96</formula>
    </cfRule>
    <cfRule type="cellIs" dxfId="142" priority="16" stopIfTrue="1" operator="equal">
      <formula>42</formula>
    </cfRule>
    <cfRule type="cellIs" dxfId="131" priority="17" stopIfTrue="1" operator="equal">
      <formula>97</formula>
    </cfRule>
    <cfRule type="cellIs" dxfId="130" priority="18" stopIfTrue="1" operator="equal">
      <formula>33</formula>
    </cfRule>
  </conditionalFormatting>
  <conditionalFormatting sqref="Q2">
    <cfRule type="cellIs" dxfId="141" priority="9" stopIfTrue="1" operator="equal">
      <formula>"Чужди средства"</formula>
    </cfRule>
    <cfRule type="cellIs" dxfId="140" priority="10" stopIfTrue="1" operator="equal">
      <formula>"СЕС - ДМП"</formula>
    </cfRule>
    <cfRule type="cellIs" dxfId="139" priority="11" stopIfTrue="1" operator="equal">
      <formula>"СЕС - РА"</formula>
    </cfRule>
    <cfRule type="cellIs" dxfId="129" priority="12" stopIfTrue="1" operator="equal">
      <formula>"СЕС - ДЕС"</formula>
    </cfRule>
    <cfRule type="cellIs" dxfId="128" priority="13" stopIfTrue="1" operator="equal">
      <formula>"СЕС - КСФ"</formula>
    </cfRule>
  </conditionalFormatting>
  <conditionalFormatting sqref="P81:Q81">
    <cfRule type="cellIs" dxfId="138" priority="5" stopIfTrue="1" operator="notEqual">
      <formula>0</formula>
    </cfRule>
  </conditionalFormatting>
  <conditionalFormatting sqref="T2:U2">
    <cfRule type="cellIs" dxfId="137" priority="1" stopIfTrue="1" operator="between">
      <formula>1000000000000</formula>
      <formula>9999999999999990</formula>
    </cfRule>
    <cfRule type="cellIs" dxfId="136" priority="2" stopIfTrue="1" operator="between">
      <formula>10000000000</formula>
      <formula>999999999999</formula>
    </cfRule>
    <cfRule type="cellIs" dxfId="135" priority="3" stopIfTrue="1" operator="between">
      <formula>1000000</formula>
      <formula>99999999</formula>
    </cfRule>
    <cfRule type="cellIs" dxfId="134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opLeftCell="B80" zoomScale="78" zoomScaleNormal="78" workbookViewId="0">
      <selection activeCell="F11" sqref="F11"/>
    </sheetView>
  </sheetViews>
  <sheetFormatPr defaultRowHeight="12.75"/>
  <cols>
    <col min="1" max="1" width="3.85546875" style="688" hidden="1" customWidth="1"/>
    <col min="2" max="2" width="81.7109375" style="693" customWidth="1"/>
    <col min="3" max="3" width="3.28515625" style="693" hidden="1" customWidth="1"/>
    <col min="4" max="4" width="4.140625" style="693" hidden="1" customWidth="1"/>
    <col min="5" max="6" width="19.140625" style="692" customWidth="1"/>
    <col min="7" max="9" width="19" style="692" customWidth="1"/>
    <col min="10" max="10" width="5.7109375" style="693" customWidth="1"/>
    <col min="11" max="11" width="64" style="688" bestFit="1" customWidth="1"/>
    <col min="12" max="12" width="13.7109375" style="693" hidden="1" customWidth="1"/>
    <col min="13" max="13" width="5.7109375" style="693" customWidth="1"/>
    <col min="14" max="14" width="14.42578125" style="694" customWidth="1"/>
    <col min="15" max="15" width="13.42578125" style="694" customWidth="1"/>
    <col min="16" max="17" width="11.140625" style="694" customWidth="1"/>
    <col min="18" max="18" width="16.28515625" style="694" hidden="1" customWidth="1"/>
    <col min="19" max="19" width="15" style="694" hidden="1" customWidth="1"/>
    <col min="20" max="20" width="15" style="695" customWidth="1"/>
    <col min="21" max="21" width="15.7109375" style="694" hidden="1" customWidth="1"/>
    <col min="22" max="22" width="15.28515625" style="694" hidden="1" customWidth="1"/>
    <col min="23" max="16384" width="9.140625" style="694"/>
  </cols>
  <sheetData>
    <row r="1" spans="1:22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1:22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1:22" ht="21.75" hidden="1" customHeight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1:22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1:22" ht="18" hidden="1" customHeight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1:22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1:22" ht="9" hidden="1" customHeight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1:22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1:22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1:22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1:22" ht="23.25" customHeight="1">
      <c r="B11" s="706" t="str">
        <f>+OTCHET!B9</f>
        <v>ОУ "Христо Ботев" с.Левка Проект BG05M2OP001-2.004-0004 "Твоят час"</v>
      </c>
      <c r="C11" s="706"/>
      <c r="D11" s="706"/>
      <c r="E11" s="707" t="s">
        <v>990</v>
      </c>
      <c r="F11" s="708">
        <f>OTCHET!F9</f>
        <v>42947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1:22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1:22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>
        <f>+OTCHET!F12</f>
        <v>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1:22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1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hidden="1" customHeight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t="shared" ref="F26:F37" si="0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hidden="1" customHeight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hidden="1" customHeight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21788</v>
      </c>
      <c r="F38" s="848">
        <f>SUM(F39:F53)-F44-F46-F51-F52</f>
        <v>11826</v>
      </c>
      <c r="G38" s="849">
        <f>SUM(G39:G53)-G44-G46-G51-G52</f>
        <v>11826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8190</v>
      </c>
      <c r="F39" s="771">
        <f t="shared" ref="F39:F53" si="1">+G39+H39+I39</f>
        <v>5544</v>
      </c>
      <c r="G39" s="772">
        <f>OTCHET!I186</f>
        <v>5544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1867</v>
      </c>
      <c r="F41" s="816">
        <f t="shared" si="1"/>
        <v>1231</v>
      </c>
      <c r="G41" s="817">
        <f>+OTCHET!I195+OTCHET!I203</f>
        <v>1231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11731</v>
      </c>
      <c r="F42" s="816">
        <f t="shared" si="1"/>
        <v>5051</v>
      </c>
      <c r="G42" s="817">
        <f>+OTCHET!I204+OTCHET!I222+OTCHET!I271</f>
        <v>5051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16760</v>
      </c>
      <c r="F54" s="894">
        <f>+F55+F56+F60</f>
        <v>13370</v>
      </c>
      <c r="G54" s="895">
        <f>+G55+G56+G60</f>
        <v>13370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t="shared" ref="F55:F61" si="2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16760</v>
      </c>
      <c r="F56" s="903">
        <f t="shared" si="2"/>
        <v>13370</v>
      </c>
      <c r="G56" s="904">
        <f>+OTCHET!I379+OTCHET!I387+OTCHET!I392+OTCHET!I395+OTCHET!I398+OTCHET!I401+OTCHET!I402+OTCHET!I405+OTCHET!I418+OTCHET!I419+OTCHET!I420+OTCHET!I421+OTCHET!I422</f>
        <v>13370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8000</v>
      </c>
      <c r="G57" s="908">
        <f>+OTCHET!I418+OTCHET!I419+OTCHET!I420+OTCHET!I421+OTCHET!I422</f>
        <v>8000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hidden="1" customHeight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-5028</v>
      </c>
      <c r="F62" s="929">
        <f>+F22-F38+F54-F61</f>
        <v>1544</v>
      </c>
      <c r="G62" s="930">
        <f>+G22-G38+G54-G61</f>
        <v>1544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hidden="1" customHeight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5028</v>
      </c>
      <c r="F64" s="939">
        <f>SUM(+F66+F74+F75+F82+F83+F84+F87+F88+F89+F90+F91+F92+F93)</f>
        <v>-1544</v>
      </c>
      <c r="G64" s="940">
        <f>SUM(+G66+G74+G75+G82+G83+G84+G87+G88+G89+G90+G91+G92+G93)</f>
        <v>-1544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t="shared" ref="F67:F74" si="3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t="shared" ref="F76:F83" si="4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hidden="1" customHeight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5028</v>
      </c>
      <c r="F84" s="907">
        <f>+F85+F86</f>
        <v>-1544</v>
      </c>
      <c r="G84" s="908">
        <f>+G85+G86</f>
        <v>-1544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t="shared" ref="F85:F94" si="5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5028</v>
      </c>
      <c r="F86" s="965">
        <f t="shared" si="5"/>
        <v>-1544</v>
      </c>
      <c r="G86" s="966">
        <f>+OTCHET!I517+OTCHET!I520+OTCHET!I540</f>
        <v>-1544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2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dxfId="127" priority="20" stopIfTrue="1" operator="notEqual">
      <formula>0</formula>
    </cfRule>
  </conditionalFormatting>
  <conditionalFormatting sqref="E103:I103">
    <cfRule type="cellIs" dxfId="126" priority="19" stopIfTrue="1" operator="notEqual">
      <formula>0</formula>
    </cfRule>
  </conditionalFormatting>
  <conditionalFormatting sqref="G105:H105 B105">
    <cfRule type="cellIs" dxfId="125" priority="18" stopIfTrue="1" operator="equal">
      <formula>0</formula>
    </cfRule>
  </conditionalFormatting>
  <conditionalFormatting sqref="I112 E108">
    <cfRule type="cellIs" dxfId="124" priority="17" stopIfTrue="1" operator="equal">
      <formula>0</formula>
    </cfRule>
  </conditionalFormatting>
  <conditionalFormatting sqref="E112:F112">
    <cfRule type="cellIs" dxfId="123" priority="16" stopIfTrue="1" operator="equal">
      <formula>0</formula>
    </cfRule>
  </conditionalFormatting>
  <conditionalFormatting sqref="E15">
    <cfRule type="cellIs" dxfId="122" priority="11" stopIfTrue="1" operator="equal">
      <formula>98</formula>
    </cfRule>
    <cfRule type="cellIs" dxfId="121" priority="12" stopIfTrue="1" operator="equal">
      <formula>96</formula>
    </cfRule>
    <cfRule type="cellIs" dxfId="120" priority="13" stopIfTrue="1" operator="equal">
      <formula>42</formula>
    </cfRule>
    <cfRule type="cellIs" dxfId="111" priority="14" stopIfTrue="1" operator="equal">
      <formula>97</formula>
    </cfRule>
    <cfRule type="cellIs" dxfId="110" priority="15" stopIfTrue="1" operator="equal">
      <formula>33</formula>
    </cfRule>
  </conditionalFormatting>
  <conditionalFormatting sqref="F15">
    <cfRule type="cellIs" dxfId="119" priority="6" stopIfTrue="1" operator="equal">
      <formula>"Чужди средства"</formula>
    </cfRule>
    <cfRule type="cellIs" dxfId="118" priority="7" stopIfTrue="1" operator="equal">
      <formula>"СЕС - ДМП"</formula>
    </cfRule>
    <cfRule type="cellIs" dxfId="117" priority="8" stopIfTrue="1" operator="equal">
      <formula>"СЕС - РА"</formula>
    </cfRule>
    <cfRule type="cellIs" dxfId="109" priority="9" stopIfTrue="1" operator="equal">
      <formula>"СЕС - ДЕС"</formula>
    </cfRule>
    <cfRule type="cellIs" dxfId="108" priority="10" stopIfTrue="1" operator="equal">
      <formula>"СЕС - КСФ"</formula>
    </cfRule>
  </conditionalFormatting>
  <conditionalFormatting sqref="B103">
    <cfRule type="cellIs" dxfId="116" priority="5" stopIfTrue="1" operator="notEqual">
      <formula>0</formula>
    </cfRule>
  </conditionalFormatting>
  <conditionalFormatting sqref="I11">
    <cfRule type="cellIs" dxfId="115" priority="1" stopIfTrue="1" operator="between">
      <formula>1000000000000</formula>
      <formula>9999999999999990</formula>
    </cfRule>
    <cfRule type="cellIs" dxfId="114" priority="2" stopIfTrue="1" operator="between">
      <formula>10000000000</formula>
      <formula>999999999999</formula>
    </cfRule>
    <cfRule type="cellIs" dxfId="113" priority="3" stopIfTrue="1" operator="between">
      <formula>1000000</formula>
      <formula>99999999</formula>
    </cfRule>
    <cfRule type="cellIs" dxfId="112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65" orientation="landscape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topLeftCell="B2" zoomScale="75" zoomScaleNormal="75" workbookViewId="0">
      <selection activeCell="C6" sqref="C6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1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829" t="s">
        <v>2059</v>
      </c>
      <c r="C9" s="1830"/>
      <c r="D9" s="1831"/>
      <c r="E9" s="115">
        <v>42736</v>
      </c>
      <c r="F9" s="116">
        <v>42947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1:14">
      <c r="B10" s="117" t="s">
        <v>816</v>
      </c>
      <c r="C10" s="103"/>
      <c r="D10" s="104"/>
      <c r="E10" s="113"/>
      <c r="F10" s="1606" t="str">
        <f>VLOOKUP(F9,DateName,2,FALSE)</f>
        <v>юли</v>
      </c>
      <c r="G10" s="113"/>
      <c r="H10" s="114"/>
      <c r="I10" s="1763" t="s">
        <v>989</v>
      </c>
      <c r="J10" s="1763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1:14" ht="27" customHeight="1">
      <c r="B12" s="1791" t="e">
        <f>VLOOKUP(F12,PRBK,2,FALSE)</f>
        <v>#N/A</v>
      </c>
      <c r="C12" s="1792"/>
      <c r="D12" s="1793"/>
      <c r="E12" s="118" t="s">
        <v>983</v>
      </c>
      <c r="F12" s="1591"/>
      <c r="G12" s="113"/>
      <c r="H12" s="114"/>
      <c r="I12" s="1764"/>
      <c r="J12" s="1764"/>
      <c r="K12" s="113"/>
      <c r="L12" s="113"/>
      <c r="M12" s="7">
        <v>1</v>
      </c>
      <c r="N12" s="108"/>
    </row>
    <row r="13" spans="1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2" t="s">
        <v>2042</v>
      </c>
      <c r="F19" s="1833"/>
      <c r="G19" s="1833"/>
      <c r="H19" s="1834"/>
      <c r="I19" s="1838" t="s">
        <v>2043</v>
      </c>
      <c r="J19" s="1839"/>
      <c r="K19" s="1839"/>
      <c r="L19" s="1840"/>
      <c r="M19" s="7">
        <v>1</v>
      </c>
      <c r="N19" s="108"/>
    </row>
    <row r="20" spans="1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1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 t="str">
        <f t="shared" si="1"/>
        <v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t="shared" ref="E29:E95" si="3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t="shared" ref="E52:L52" si="8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t="shared" ref="E58:L58" si="9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t="shared" ref="L66:L74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 t="str">
        <f t="shared" si="1"/>
        <v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t="shared" ref="E75:L75" si="13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 t="str">
        <f t="shared" si="1"/>
        <v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 t="str">
        <f t="shared" si="1"/>
        <v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t="shared" ref="L77:L89" si="14">I77+J77+K77</f>
        <v>0</v>
      </c>
      <c r="M77" s="7" t="str">
        <f t="shared" si="1"/>
        <v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 t="str">
        <f t="shared" si="1"/>
        <v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 t="str">
        <f t="shared" si="1"/>
        <v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t="shared" ref="E90:L90" si="15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 t="str">
        <f t="shared" ref="M90:M155" si="16">(IF($E90&lt;&gt;0,$M$2,IF($L90&lt;&gt;0,$M$2,"")))</f>
        <v/>
      </c>
      <c r="N90" s="155"/>
    </row>
    <row r="91" spans="1:14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t="shared" ref="E96:E107" si="19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t="shared" ref="E112:L112" si="21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t="shared" ref="E113:E119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t="shared" ref="L113:L119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 t="str">
        <f t="shared" si="16"/>
        <v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 t="str">
        <f t="shared" si="16"/>
        <v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 t="str">
        <f t="shared" si="16"/>
        <v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 t="str">
        <f t="shared" si="16"/>
        <v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t="shared" ref="E120:L120" si="24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 t="str">
        <f t="shared" si="16"/>
        <v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 t="str">
        <f t="shared" si="16"/>
        <v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 t="str">
        <f t="shared" si="16"/>
        <v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t="shared" ref="E124:L124" si="25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 t="str">
        <f t="shared" si="16"/>
        <v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t="shared" ref="E125:E137" si="26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t="shared" ref="L125:L137" si="27">I125+J125+K125</f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 t="str">
        <f t="shared" si="16"/>
        <v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 t="str">
        <f t="shared" si="16"/>
        <v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 t="str">
        <f t="shared" si="16"/>
        <v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 t="str">
        <f t="shared" si="16"/>
        <v/>
      </c>
      <c r="N136" s="155"/>
    </row>
    <row r="137" spans="1:4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t="shared" ref="E138:L138" si="2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 t="str">
        <f t="shared" si="16"/>
        <v/>
      </c>
      <c r="N138" s="155"/>
    </row>
    <row r="139" spans="1:4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 t="str">
        <f t="shared" si="16"/>
        <v/>
      </c>
      <c r="N139" s="155"/>
    </row>
    <row r="140" spans="1:4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 t="str">
        <f t="shared" si="16"/>
        <v/>
      </c>
      <c r="N140" s="155"/>
    </row>
    <row r="141" spans="1:4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t="shared" ref="E141:L141" si="29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 t="str">
        <f t="shared" si="16"/>
        <v/>
      </c>
      <c r="N141" s="155"/>
    </row>
    <row r="142" spans="1:44" ht="18.75" customHeight="1">
      <c r="A142" s="23">
        <v>580</v>
      </c>
      <c r="B142" s="149"/>
      <c r="C142" s="150">
        <v>4610</v>
      </c>
      <c r="D142" s="205" t="s">
        <v>917</v>
      </c>
      <c r="E142" s="282">
        <f t="shared" ref="E142:E149" si="30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t="shared" ref="L142:L149" si="31">I142+J142+K142</f>
        <v>0</v>
      </c>
      <c r="M142" s="7" t="str">
        <f t="shared" si="16"/>
        <v/>
      </c>
      <c r="N142" s="155"/>
    </row>
    <row r="143" spans="1:4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 t="str">
        <f t="shared" si="16"/>
        <v/>
      </c>
      <c r="N143" s="155"/>
    </row>
    <row r="144" spans="1:4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 t="str">
        <f t="shared" si="16"/>
        <v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t="shared" ref="E150:L150" si="32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 t="str">
        <f t="shared" si="16"/>
        <v/>
      </c>
      <c r="N150" s="155"/>
    </row>
    <row r="151" spans="1:14" ht="31.5">
      <c r="A151" s="23">
        <v>580</v>
      </c>
      <c r="B151" s="149"/>
      <c r="C151" s="150">
        <v>4743</v>
      </c>
      <c r="D151" s="205" t="s">
        <v>2013</v>
      </c>
      <c r="E151" s="282">
        <f t="shared" ref="E151:E158" si="33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t="shared" ref="L151:L158" si="34">I151+J151+K151</f>
        <v>0</v>
      </c>
      <c r="M151" s="7" t="str">
        <f t="shared" si="16"/>
        <v/>
      </c>
      <c r="N151" s="155"/>
    </row>
    <row r="152" spans="1:14" ht="31.5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 t="str">
        <f t="shared" si="16"/>
        <v/>
      </c>
      <c r="N152" s="155"/>
    </row>
    <row r="153" spans="1:14" ht="31.5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 t="str">
        <f t="shared" si="16"/>
        <v/>
      </c>
      <c r="N153" s="155"/>
    </row>
    <row r="154" spans="1:14" ht="31.5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 t="str">
        <f t="shared" si="16"/>
        <v/>
      </c>
      <c r="N154" s="155"/>
    </row>
    <row r="155" spans="1:14" ht="31.5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 t="str">
        <f t="shared" si="16"/>
        <v/>
      </c>
      <c r="N155" s="155"/>
    </row>
    <row r="156" spans="1:14" ht="31.5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 t="str">
        <f t="shared" ref="M156:M167" si="35">(IF($E156&lt;&gt;0,$M$2,IF($L156&lt;&gt;0,$M$2,"")))</f>
        <v/>
      </c>
      <c r="N156" s="155"/>
    </row>
    <row r="157" spans="1:14" ht="31.5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 t="str">
        <f t="shared" si="35"/>
        <v/>
      </c>
      <c r="N157" s="155"/>
    </row>
    <row r="158" spans="1:14" ht="31.5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 t="str">
        <f t="shared" si="35"/>
        <v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t="shared" ref="E159:L159" si="36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 t="str">
        <f t="shared" si="35"/>
        <v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t="shared" ref="E160:E167" si="3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t="shared" ref="L160:L167" si="38">I160+J160+K160</f>
        <v>0</v>
      </c>
      <c r="M160" s="7" t="str">
        <f t="shared" si="35"/>
        <v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 t="str">
        <f t="shared" si="35"/>
        <v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 t="str">
        <f t="shared" si="35"/>
        <v/>
      </c>
      <c r="N163" s="155"/>
    </row>
    <row r="164" spans="1:14" ht="31.5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 t="str">
        <f t="shared" si="35"/>
        <v/>
      </c>
      <c r="N164" s="155"/>
    </row>
    <row r="165" spans="1:14" ht="31.5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 t="str">
        <f t="shared" si="35"/>
        <v/>
      </c>
      <c r="N165" s="155"/>
    </row>
    <row r="166" spans="1:14" ht="31.5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 t="str">
        <f t="shared" si="35"/>
        <v/>
      </c>
      <c r="N166" s="155"/>
    </row>
    <row r="167" spans="1:14" ht="31.5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 t="str">
        <f t="shared" si="35"/>
        <v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t="shared" ref="E168:L168" si="39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1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1:14" s="10" customFormat="1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1:14" s="10" customFormat="1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1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1:14" s="10" customFormat="1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1:14" s="10" customFormat="1" ht="27" customHeight="1">
      <c r="B175" s="1788" t="str">
        <f>$B$9</f>
        <v>ОУ "Христо Ботев" с.Левка Проект BG05M2OP001-2.004-0004 "Твоят час"</v>
      </c>
      <c r="C175" s="1789"/>
      <c r="D175" s="1790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1:14" s="10" customFormat="1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1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1:14" s="10" customFormat="1" ht="26.25" customHeight="1">
      <c r="B178" s="1791" t="e">
        <f>$B$12</f>
        <v>#N/A</v>
      </c>
      <c r="C178" s="1792"/>
      <c r="D178" s="1793"/>
      <c r="E178" s="232" t="s">
        <v>908</v>
      </c>
      <c r="F178" s="233">
        <f>$F$12</f>
        <v>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1:14" s="10" customFormat="1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1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1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1:14" s="10" customFormat="1" ht="31.5" customHeight="1">
      <c r="B182" s="248"/>
      <c r="C182" s="249"/>
      <c r="D182" s="250" t="s">
        <v>759</v>
      </c>
      <c r="E182" s="1832" t="s">
        <v>2044</v>
      </c>
      <c r="F182" s="1833"/>
      <c r="G182" s="1833"/>
      <c r="H182" s="1834"/>
      <c r="I182" s="1841" t="s">
        <v>2045</v>
      </c>
      <c r="J182" s="1842"/>
      <c r="K182" s="1842"/>
      <c r="L182" s="1843"/>
      <c r="M182" s="7">
        <v>1</v>
      </c>
      <c r="N182" s="225"/>
    </row>
    <row r="183" spans="1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t="shared" ref="F183:L183" si="40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1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t="shared" ref="F184:L184" si="41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1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761</v>
      </c>
      <c r="D186" s="1822"/>
      <c r="E186" s="274">
        <f t="shared" ref="E186:L186" si="42">SUMIF($B$603:$B$12309,$B186,E$603:E$12309)</f>
        <v>8190</v>
      </c>
      <c r="F186" s="275">
        <f t="shared" si="42"/>
        <v>8190</v>
      </c>
      <c r="G186" s="276">
        <f t="shared" si="42"/>
        <v>0</v>
      </c>
      <c r="H186" s="277">
        <f t="shared" si="42"/>
        <v>0</v>
      </c>
      <c r="I186" s="275">
        <f t="shared" si="42"/>
        <v>5544</v>
      </c>
      <c r="J186" s="276">
        <f t="shared" si="42"/>
        <v>0</v>
      </c>
      <c r="K186" s="277">
        <f t="shared" si="42"/>
        <v>0</v>
      </c>
      <c r="L186" s="274">
        <f t="shared" si="42"/>
        <v>5544</v>
      </c>
      <c r="M186" s="7">
        <f t="shared" ref="M186:M253" si="4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t="shared" ref="E187:L188" si="44">SUMIF($C$603:$C$12309,$C187,E$603:E$12309)</f>
        <v>8190</v>
      </c>
      <c r="F187" s="283">
        <f t="shared" si="44"/>
        <v>8190</v>
      </c>
      <c r="G187" s="284">
        <f t="shared" si="44"/>
        <v>0</v>
      </c>
      <c r="H187" s="285">
        <f t="shared" si="44"/>
        <v>0</v>
      </c>
      <c r="I187" s="283">
        <f t="shared" si="44"/>
        <v>5544</v>
      </c>
      <c r="J187" s="284">
        <f t="shared" si="44"/>
        <v>0</v>
      </c>
      <c r="K187" s="285">
        <f t="shared" si="44"/>
        <v>0</v>
      </c>
      <c r="L187" s="282">
        <f t="shared" si="44"/>
        <v>5544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 t="str">
        <f t="shared" si="43"/>
        <v/>
      </c>
      <c r="N188" s="278"/>
    </row>
    <row r="189" spans="1:14" s="15" customFormat="1">
      <c r="A189" s="22">
        <v>35</v>
      </c>
      <c r="B189" s="273">
        <v>200</v>
      </c>
      <c r="C189" s="1817" t="s">
        <v>764</v>
      </c>
      <c r="D189" s="1818"/>
      <c r="E189" s="274">
        <f t="shared" ref="E189:L189" si="45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 t="str">
        <f t="shared" si="43"/>
        <v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t="shared" ref="E190:L194" si="46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 t="str">
        <f t="shared" si="43"/>
        <v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 t="str">
        <f t="shared" si="43"/>
        <v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 t="str">
        <f t="shared" si="43"/>
        <v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 t="str">
        <f t="shared" si="43"/>
        <v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 t="str">
        <f t="shared" si="43"/>
        <v/>
      </c>
      <c r="N194" s="278"/>
    </row>
    <row r="195" spans="1:14" s="15" customFormat="1">
      <c r="A195" s="22">
        <v>65</v>
      </c>
      <c r="B195" s="273">
        <v>500</v>
      </c>
      <c r="C195" s="1819" t="s">
        <v>199</v>
      </c>
      <c r="D195" s="1820"/>
      <c r="E195" s="274">
        <f t="shared" ref="E195:L195" si="47">SUMIF($B$603:$B$12309,$B195,E$603:E$12309)</f>
        <v>1867</v>
      </c>
      <c r="F195" s="275">
        <f t="shared" si="47"/>
        <v>1867</v>
      </c>
      <c r="G195" s="276">
        <f t="shared" si="47"/>
        <v>0</v>
      </c>
      <c r="H195" s="277">
        <f t="shared" si="47"/>
        <v>0</v>
      </c>
      <c r="I195" s="275">
        <f t="shared" si="47"/>
        <v>1231</v>
      </c>
      <c r="J195" s="276">
        <f t="shared" si="47"/>
        <v>0</v>
      </c>
      <c r="K195" s="277">
        <f t="shared" si="47"/>
        <v>0</v>
      </c>
      <c r="L195" s="274">
        <f t="shared" si="47"/>
        <v>1231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t="shared" ref="E196:L202" si="48">SUMIF($C$603:$C$12309,$C196,E$603:E$12309)</f>
        <v>893</v>
      </c>
      <c r="F196" s="283">
        <f t="shared" si="48"/>
        <v>893</v>
      </c>
      <c r="G196" s="284">
        <f t="shared" si="48"/>
        <v>0</v>
      </c>
      <c r="H196" s="285">
        <f t="shared" si="48"/>
        <v>0</v>
      </c>
      <c r="I196" s="283">
        <f t="shared" si="48"/>
        <v>593</v>
      </c>
      <c r="J196" s="284">
        <f t="shared" si="48"/>
        <v>0</v>
      </c>
      <c r="K196" s="285">
        <f t="shared" si="48"/>
        <v>0</v>
      </c>
      <c r="L196" s="282">
        <f t="shared" si="48"/>
        <v>593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352</v>
      </c>
      <c r="F197" s="297">
        <f t="shared" si="48"/>
        <v>352</v>
      </c>
      <c r="G197" s="298">
        <f t="shared" si="48"/>
        <v>0</v>
      </c>
      <c r="H197" s="299">
        <f t="shared" si="48"/>
        <v>0</v>
      </c>
      <c r="I197" s="297">
        <f t="shared" si="48"/>
        <v>217</v>
      </c>
      <c r="J197" s="298">
        <f t="shared" si="48"/>
        <v>0</v>
      </c>
      <c r="K197" s="299">
        <f t="shared" si="48"/>
        <v>0</v>
      </c>
      <c r="L197" s="296">
        <f t="shared" si="48"/>
        <v>217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 t="str">
        <f t="shared" si="43"/>
        <v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393</v>
      </c>
      <c r="F199" s="297">
        <f t="shared" si="48"/>
        <v>393</v>
      </c>
      <c r="G199" s="298">
        <f t="shared" si="48"/>
        <v>0</v>
      </c>
      <c r="H199" s="299">
        <f t="shared" si="48"/>
        <v>0</v>
      </c>
      <c r="I199" s="297">
        <f t="shared" si="48"/>
        <v>266</v>
      </c>
      <c r="J199" s="298">
        <f t="shared" si="48"/>
        <v>0</v>
      </c>
      <c r="K199" s="299">
        <f t="shared" si="48"/>
        <v>0</v>
      </c>
      <c r="L199" s="296">
        <f t="shared" si="48"/>
        <v>266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229</v>
      </c>
      <c r="F200" s="297">
        <f t="shared" si="48"/>
        <v>229</v>
      </c>
      <c r="G200" s="298">
        <f t="shared" si="48"/>
        <v>0</v>
      </c>
      <c r="H200" s="299">
        <f t="shared" si="48"/>
        <v>0</v>
      </c>
      <c r="I200" s="297">
        <f t="shared" si="48"/>
        <v>155</v>
      </c>
      <c r="J200" s="298">
        <f t="shared" si="48"/>
        <v>0</v>
      </c>
      <c r="K200" s="299">
        <f t="shared" si="48"/>
        <v>0</v>
      </c>
      <c r="L200" s="296">
        <f t="shared" si="48"/>
        <v>155</v>
      </c>
      <c r="M200" s="7">
        <f t="shared" si="43"/>
        <v>1</v>
      </c>
      <c r="N200" s="278"/>
    </row>
    <row r="201" spans="1:14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 t="str">
        <f t="shared" si="43"/>
        <v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 t="str">
        <f t="shared" si="43"/>
        <v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t="shared" ref="E203:L204" si="49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 t="str">
        <f t="shared" si="43"/>
        <v/>
      </c>
      <c r="N203" s="278"/>
    </row>
    <row r="204" spans="1:14" s="15" customFormat="1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11731</v>
      </c>
      <c r="F204" s="275">
        <f t="shared" si="49"/>
        <v>11731</v>
      </c>
      <c r="G204" s="276">
        <f t="shared" si="49"/>
        <v>0</v>
      </c>
      <c r="H204" s="277">
        <f t="shared" si="49"/>
        <v>0</v>
      </c>
      <c r="I204" s="275">
        <f t="shared" si="49"/>
        <v>5051</v>
      </c>
      <c r="J204" s="276">
        <f t="shared" si="49"/>
        <v>0</v>
      </c>
      <c r="K204" s="277">
        <f t="shared" si="49"/>
        <v>0</v>
      </c>
      <c r="L204" s="311">
        <f t="shared" si="49"/>
        <v>5051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t="shared" ref="E205:L214" si="50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 t="str">
        <f t="shared" si="43"/>
        <v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 t="str">
        <f t="shared" si="43"/>
        <v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 t="str">
        <f t="shared" si="43"/>
        <v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1324</v>
      </c>
      <c r="F208" s="297">
        <f t="shared" si="50"/>
        <v>1324</v>
      </c>
      <c r="G208" s="298">
        <f t="shared" si="50"/>
        <v>0</v>
      </c>
      <c r="H208" s="299">
        <f t="shared" si="50"/>
        <v>0</v>
      </c>
      <c r="I208" s="297">
        <f t="shared" si="50"/>
        <v>1324</v>
      </c>
      <c r="J208" s="298">
        <f t="shared" si="50"/>
        <v>0</v>
      </c>
      <c r="K208" s="299">
        <f t="shared" si="50"/>
        <v>0</v>
      </c>
      <c r="L208" s="296">
        <f t="shared" si="50"/>
        <v>1324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10407</v>
      </c>
      <c r="F209" s="297">
        <f t="shared" si="50"/>
        <v>10407</v>
      </c>
      <c r="G209" s="298">
        <f t="shared" si="50"/>
        <v>0</v>
      </c>
      <c r="H209" s="299">
        <f t="shared" si="50"/>
        <v>0</v>
      </c>
      <c r="I209" s="297">
        <f t="shared" si="50"/>
        <v>3727</v>
      </c>
      <c r="J209" s="298">
        <f t="shared" si="50"/>
        <v>0</v>
      </c>
      <c r="K209" s="299">
        <f t="shared" si="50"/>
        <v>0</v>
      </c>
      <c r="L209" s="296">
        <f t="shared" si="50"/>
        <v>3727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 t="str">
        <f t="shared" si="43"/>
        <v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 t="str">
        <f t="shared" si="43"/>
        <v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 t="str">
        <f t="shared" si="43"/>
        <v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 t="str">
        <f t="shared" si="43"/>
        <v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 t="str">
        <f t="shared" si="43"/>
        <v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t="shared" ref="E215:L220" si="51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 t="str">
        <f t="shared" si="43"/>
        <v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 t="str">
        <f t="shared" si="43"/>
        <v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 t="str">
        <f t="shared" si="43"/>
        <v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 t="str">
        <f t="shared" si="43"/>
        <v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 t="str">
        <f t="shared" si="43"/>
        <v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 t="str">
        <f t="shared" si="43"/>
        <v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t="shared" ref="E221:L221" si="52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 t="str">
        <f t="shared" si="43"/>
        <v/>
      </c>
      <c r="N221" s="278"/>
    </row>
    <row r="222" spans="1:14" s="15" customFormat="1">
      <c r="A222" s="22">
        <v>220</v>
      </c>
      <c r="B222" s="273">
        <v>1900</v>
      </c>
      <c r="C222" s="1811" t="s">
        <v>279</v>
      </c>
      <c r="D222" s="1812"/>
      <c r="E222" s="311">
        <f t="shared" ref="E222:L222" si="53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 t="str">
        <f t="shared" si="43"/>
        <v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t="shared" ref="E223:L225" si="54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 t="str">
        <f t="shared" si="43"/>
        <v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 t="str">
        <f t="shared" si="43"/>
        <v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 t="str">
        <f t="shared" si="43"/>
        <v/>
      </c>
      <c r="N225" s="278"/>
    </row>
    <row r="226" spans="1:14" s="15" customFormat="1">
      <c r="A226" s="22">
        <v>220</v>
      </c>
      <c r="B226" s="273">
        <v>2100</v>
      </c>
      <c r="C226" s="1811" t="s">
        <v>739</v>
      </c>
      <c r="D226" s="1812"/>
      <c r="E226" s="311">
        <f t="shared" ref="E226:L226" si="55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 t="str">
        <f t="shared" si="43"/>
        <v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t="shared" ref="E227:L231" si="56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 t="str">
        <f t="shared" si="43"/>
        <v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 t="str">
        <f t="shared" si="43"/>
        <v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 t="str">
        <f t="shared" si="43"/>
        <v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 t="str">
        <f t="shared" si="43"/>
        <v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 t="str">
        <f t="shared" si="43"/>
        <v/>
      </c>
      <c r="N231" s="278"/>
    </row>
    <row r="232" spans="1:14" s="15" customFormat="1">
      <c r="A232" s="22">
        <v>250</v>
      </c>
      <c r="B232" s="273">
        <v>2200</v>
      </c>
      <c r="C232" s="1811" t="s">
        <v>224</v>
      </c>
      <c r="D232" s="1812"/>
      <c r="E232" s="311">
        <f t="shared" ref="E232:L232" si="57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 t="str">
        <f t="shared" si="43"/>
        <v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t="shared" ref="E233:L234" si="58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 t="str">
        <f t="shared" si="43"/>
        <v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 t="str">
        <f t="shared" si="43"/>
        <v/>
      </c>
      <c r="N234" s="278"/>
    </row>
    <row r="235" spans="1:14" s="15" customFormat="1">
      <c r="A235" s="22">
        <v>270</v>
      </c>
      <c r="B235" s="273">
        <v>2500</v>
      </c>
      <c r="C235" s="1811" t="s">
        <v>226</v>
      </c>
      <c r="D235" s="1812"/>
      <c r="E235" s="311">
        <f t="shared" ref="E235:L239" si="5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 t="str">
        <f t="shared" si="43"/>
        <v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 t="str">
        <f t="shared" si="43"/>
        <v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 t="str">
        <f t="shared" si="43"/>
        <v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1684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 t="str">
        <f t="shared" si="43"/>
        <v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 t="str">
        <f t="shared" si="43"/>
        <v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t="shared" ref="E240:L247" si="60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 t="str">
        <f t="shared" si="43"/>
        <v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 t="str">
        <f t="shared" si="43"/>
        <v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 t="str">
        <f t="shared" si="43"/>
        <v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 t="str">
        <f t="shared" si="43"/>
        <v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 t="str">
        <f t="shared" si="43"/>
        <v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 t="str">
        <f t="shared" si="43"/>
        <v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 t="str">
        <f t="shared" si="43"/>
        <v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 t="str">
        <f t="shared" si="43"/>
        <v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t="shared" ref="E248:L248" si="61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 t="str">
        <f t="shared" si="43"/>
        <v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t="shared" ref="E249:L254" si="62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 t="str">
        <f t="shared" si="43"/>
        <v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 t="str">
        <f t="shared" si="43"/>
        <v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 t="str">
        <f t="shared" si="43"/>
        <v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 t="str">
        <f t="shared" si="43"/>
        <v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 t="str">
        <f t="shared" si="43"/>
        <v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 t="str">
        <f t="shared" ref="M254:M300" si="63">(IF($E254&lt;&gt;0,$M$2,IF($L254&lt;&gt;0,$M$2,"")))</f>
        <v/>
      </c>
      <c r="N254" s="278"/>
    </row>
    <row r="255" spans="1:14" s="15" customFormat="1">
      <c r="A255" s="40">
        <v>404</v>
      </c>
      <c r="B255" s="273">
        <v>3900</v>
      </c>
      <c r="C255" s="1811" t="s">
        <v>241</v>
      </c>
      <c r="D255" s="1812"/>
      <c r="E255" s="311">
        <f t="shared" ref="E255:L258" si="64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 t="str">
        <f t="shared" si="63"/>
        <v/>
      </c>
      <c r="N255" s="278"/>
    </row>
    <row r="256" spans="1:14" s="15" customFormat="1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 t="str">
        <f t="shared" si="63"/>
        <v/>
      </c>
      <c r="N256" s="278"/>
    </row>
    <row r="257" spans="1:14" s="15" customFormat="1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 t="str">
        <f t="shared" si="63"/>
        <v/>
      </c>
      <c r="N257" s="278"/>
    </row>
    <row r="258" spans="1:14" s="15" customFormat="1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 t="str">
        <f t="shared" si="63"/>
        <v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t="shared" ref="E259:L264" si="65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 t="str">
        <f t="shared" si="63"/>
        <v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 t="str">
        <f t="shared" si="63"/>
        <v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 t="str">
        <f t="shared" si="63"/>
        <v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 t="str">
        <f t="shared" si="63"/>
        <v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 t="str">
        <f t="shared" si="63"/>
        <v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 t="str">
        <f t="shared" si="63"/>
        <v/>
      </c>
      <c r="N264" s="278"/>
    </row>
    <row r="265" spans="1:14" s="15" customFormat="1">
      <c r="A265" s="22">
        <v>635</v>
      </c>
      <c r="B265" s="273">
        <v>4300</v>
      </c>
      <c r="C265" s="1811" t="s">
        <v>1689</v>
      </c>
      <c r="D265" s="1812"/>
      <c r="E265" s="311">
        <f t="shared" ref="E265:L265" si="66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 t="str">
        <f t="shared" si="63"/>
        <v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t="shared" ref="E266:L268" si="67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 t="str">
        <f t="shared" si="63"/>
        <v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 t="str">
        <f t="shared" si="63"/>
        <v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 t="str">
        <f t="shared" si="63"/>
        <v/>
      </c>
      <c r="N268" s="278"/>
    </row>
    <row r="269" spans="1:14" s="15" customFormat="1">
      <c r="A269" s="22">
        <v>655</v>
      </c>
      <c r="B269" s="273">
        <v>4400</v>
      </c>
      <c r="C269" s="1811" t="s">
        <v>1686</v>
      </c>
      <c r="D269" s="1812"/>
      <c r="E269" s="311">
        <f t="shared" ref="E269:L272" si="68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 t="str">
        <f t="shared" si="63"/>
        <v/>
      </c>
      <c r="N269" s="278"/>
    </row>
    <row r="270" spans="1:14" s="15" customFormat="1">
      <c r="A270" s="22">
        <v>665</v>
      </c>
      <c r="B270" s="273">
        <v>4500</v>
      </c>
      <c r="C270" s="1811" t="s">
        <v>1687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 t="str">
        <f t="shared" si="63"/>
        <v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 t="str">
        <f t="shared" si="63"/>
        <v/>
      </c>
      <c r="N271" s="331"/>
    </row>
    <row r="272" spans="1:14" s="15" customFormat="1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 t="str">
        <f t="shared" si="63"/>
        <v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t="shared" ref="E273:L274" si="69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 t="str">
        <f t="shared" si="63"/>
        <v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 t="str">
        <f t="shared" si="63"/>
        <v/>
      </c>
      <c r="N274" s="278"/>
    </row>
    <row r="275" spans="1:14" s="41" customFormat="1">
      <c r="A275" s="22">
        <v>700</v>
      </c>
      <c r="B275" s="366">
        <v>5100</v>
      </c>
      <c r="C275" s="1809" t="s">
        <v>255</v>
      </c>
      <c r="D275" s="1810"/>
      <c r="E275" s="311">
        <f t="shared" ref="E275:L276" si="70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 t="str">
        <f t="shared" si="63"/>
        <v/>
      </c>
      <c r="N275" s="278"/>
    </row>
    <row r="276" spans="1:14" s="41" customFormat="1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 t="str">
        <f t="shared" si="63"/>
        <v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t="shared" ref="E277:L283" si="71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 t="str">
        <f t="shared" si="63"/>
        <v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 t="str">
        <f t="shared" si="63"/>
        <v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 t="str">
        <f t="shared" si="63"/>
        <v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 t="str">
        <f t="shared" si="63"/>
        <v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 t="str">
        <f t="shared" si="63"/>
        <v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 t="str">
        <f t="shared" si="63"/>
        <v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 t="str">
        <f t="shared" si="63"/>
        <v/>
      </c>
      <c r="N283" s="278"/>
    </row>
    <row r="284" spans="1:14" s="41" customFormat="1">
      <c r="A284" s="22">
        <v>750</v>
      </c>
      <c r="B284" s="366">
        <v>5300</v>
      </c>
      <c r="C284" s="1809" t="s">
        <v>642</v>
      </c>
      <c r="D284" s="1810"/>
      <c r="E284" s="311">
        <f t="shared" ref="E284:L284" si="72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 t="str">
        <f t="shared" si="63"/>
        <v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t="shared" ref="E285:L286" si="73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 t="str">
        <f t="shared" si="63"/>
        <v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 t="str">
        <f t="shared" si="63"/>
        <v/>
      </c>
      <c r="N286" s="278"/>
    </row>
    <row r="287" spans="1:14" s="41" customFormat="1">
      <c r="A287" s="22">
        <v>765</v>
      </c>
      <c r="B287" s="366">
        <v>5400</v>
      </c>
      <c r="C287" s="1809" t="s">
        <v>702</v>
      </c>
      <c r="D287" s="1810"/>
      <c r="E287" s="311">
        <f t="shared" ref="E287:L288" si="74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 t="str">
        <f t="shared" si="63"/>
        <v/>
      </c>
      <c r="N287" s="278"/>
    </row>
    <row r="288" spans="1:14" s="15" customFormat="1">
      <c r="A288" s="22">
        <v>775</v>
      </c>
      <c r="B288" s="273">
        <v>5500</v>
      </c>
      <c r="C288" s="1811" t="s">
        <v>703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 t="str">
        <f t="shared" si="63"/>
        <v/>
      </c>
      <c r="N288" s="278"/>
    </row>
    <row r="289" spans="1:56" ht="18.75" customHeight="1">
      <c r="A289" s="23">
        <v>780</v>
      </c>
      <c r="B289" s="363"/>
      <c r="C289" s="280">
        <v>5501</v>
      </c>
      <c r="D289" s="312" t="s">
        <v>704</v>
      </c>
      <c r="E289" s="282">
        <f t="shared" ref="E289:L292" si="75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 t="str">
        <f t="shared" si="63"/>
        <v/>
      </c>
      <c r="N289" s="278"/>
    </row>
    <row r="290" spans="1:56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 t="str">
        <f t="shared" si="63"/>
        <v/>
      </c>
      <c r="N290" s="278"/>
    </row>
    <row r="291" spans="1:56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 t="str">
        <f t="shared" si="63"/>
        <v/>
      </c>
      <c r="N291" s="278"/>
    </row>
    <row r="292" spans="1:56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 t="str">
        <f t="shared" si="63"/>
        <v/>
      </c>
      <c r="N292" s="278"/>
    </row>
    <row r="293" spans="1:56" s="41" customFormat="1" ht="18.75" customHeight="1">
      <c r="A293" s="22">
        <v>805</v>
      </c>
      <c r="B293" s="366">
        <v>5700</v>
      </c>
      <c r="C293" s="1804" t="s">
        <v>933</v>
      </c>
      <c r="D293" s="1805"/>
      <c r="E293" s="311">
        <f t="shared" ref="E293:L293" si="76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 t="str">
        <f t="shared" si="63"/>
        <v/>
      </c>
      <c r="N293" s="278"/>
    </row>
    <row r="294" spans="1:56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t="shared" ref="E294:L296" si="77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 t="str">
        <f t="shared" si="63"/>
        <v/>
      </c>
      <c r="N294" s="278"/>
    </row>
    <row r="295" spans="1:56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 t="str">
        <f t="shared" si="63"/>
        <v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 t="str">
        <f t="shared" si="63"/>
        <v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56" s="15" customFormat="1">
      <c r="A297" s="22">
        <v>820</v>
      </c>
      <c r="B297" s="382">
        <v>98</v>
      </c>
      <c r="C297" s="1806" t="s">
        <v>711</v>
      </c>
      <c r="D297" s="1807"/>
      <c r="E297" s="383">
        <f t="shared" ref="E297:L297" si="78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 t="str">
        <f t="shared" si="63"/>
        <v/>
      </c>
      <c r="N297" s="278"/>
    </row>
    <row r="298" spans="1:56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 t="str">
        <f t="shared" si="63"/>
        <v/>
      </c>
      <c r="N298" s="278"/>
    </row>
    <row r="299" spans="1:56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 t="str">
        <f t="shared" si="63"/>
        <v/>
      </c>
      <c r="N299" s="331"/>
    </row>
    <row r="300" spans="1:56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 t="str">
        <f t="shared" si="63"/>
        <v/>
      </c>
      <c r="N300" s="331"/>
    </row>
    <row r="301" spans="1:56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t="shared" ref="E301:L301" si="79">SUMIF($C$603:$C$12309,$C301,E$603:E$12309)</f>
        <v>21788</v>
      </c>
      <c r="F301" s="397">
        <f t="shared" si="79"/>
        <v>21788</v>
      </c>
      <c r="G301" s="398">
        <f t="shared" si="79"/>
        <v>0</v>
      </c>
      <c r="H301" s="399">
        <f t="shared" si="79"/>
        <v>0</v>
      </c>
      <c r="I301" s="397">
        <f t="shared" si="79"/>
        <v>11826</v>
      </c>
      <c r="J301" s="398">
        <f t="shared" si="79"/>
        <v>0</v>
      </c>
      <c r="K301" s="399">
        <f t="shared" si="79"/>
        <v>0</v>
      </c>
      <c r="L301" s="396">
        <f t="shared" si="79"/>
        <v>11826</v>
      </c>
      <c r="M301" s="7">
        <v>1</v>
      </c>
      <c r="N301" s="258"/>
    </row>
    <row r="302" spans="1:56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56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56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9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9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9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9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9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9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9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9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9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ht="0.9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4" ht="0.9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4" ht="0.9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4" ht="0.9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ОУ "Христо Ботев" с.Левка Проект BG05M2OP001-2.004-0004 "Твоят час"</v>
      </c>
      <c r="C346" s="1789"/>
      <c r="D346" s="1790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e">
        <f>$B$12</f>
        <v>#N/A</v>
      </c>
      <c r="C349" s="1792"/>
      <c r="D349" s="1793"/>
      <c r="E349" s="411" t="s">
        <v>908</v>
      </c>
      <c r="F349" s="233">
        <f>$F$12</f>
        <v>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4" t="s">
        <v>2046</v>
      </c>
      <c r="F353" s="1845"/>
      <c r="G353" s="1845"/>
      <c r="H353" s="184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t="shared" ref="F354:L354" si="80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t="shared" ref="F355:L355" si="81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t="shared" ref="E357:L357" si="82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 t="str">
        <f t="shared" ref="M357:M420" si="83">(IF($E357&lt;&gt;0,$M$2,IF($L357&lt;&gt;0,$M$2,"")))</f>
        <v/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t="shared" ref="E358:E414" si="8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 t="str">
        <f t="shared" si="83"/>
        <v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t="shared" ref="L359:L370" si="85">I359+J359+K359</f>
        <v>0</v>
      </c>
      <c r="M359" s="7" t="str">
        <f t="shared" si="83"/>
        <v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 t="str">
        <f t="shared" si="83"/>
        <v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 t="str">
        <f t="shared" si="83"/>
        <v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 t="str">
        <f t="shared" si="83"/>
        <v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 t="str">
        <f t="shared" si="83"/>
        <v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 t="str">
        <f t="shared" si="83"/>
        <v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 t="str">
        <f t="shared" si="83"/>
        <v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 t="str">
        <f t="shared" si="83"/>
        <v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 t="str">
        <f t="shared" si="83"/>
        <v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 t="str">
        <f t="shared" si="83"/>
        <v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 t="str">
        <f t="shared" si="83"/>
        <v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 t="str">
        <f t="shared" si="83"/>
        <v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t="shared" ref="E371:L371" si="86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 t="str">
        <f t="shared" si="83"/>
        <v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t="shared" ref="L372:L378" si="87">I372+J372+K372</f>
        <v>0</v>
      </c>
      <c r="M372" s="7" t="str">
        <f t="shared" si="83"/>
        <v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 t="str">
        <f t="shared" si="83"/>
        <v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 t="str">
        <f t="shared" si="83"/>
        <v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 t="str">
        <f t="shared" si="83"/>
        <v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 t="str">
        <f t="shared" si="83"/>
        <v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 t="str">
        <f t="shared" si="83"/>
        <v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 t="str">
        <f t="shared" si="83"/>
        <v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t="shared" ref="E379:L379" si="88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 t="str">
        <f t="shared" si="83"/>
        <v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 t="str">
        <f t="shared" si="83"/>
        <v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 t="str">
        <f t="shared" si="83"/>
        <v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 t="str">
        <f t="shared" si="83"/>
        <v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 t="str">
        <f t="shared" si="83"/>
        <v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t="shared" ref="E384:L384" si="89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 t="str">
        <f t="shared" si="83"/>
        <v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 t="str">
        <f t="shared" si="83"/>
        <v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 t="str">
        <f t="shared" si="83"/>
        <v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t="shared" ref="E387:L387" si="90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 t="str">
        <f t="shared" si="83"/>
        <v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 t="str">
        <f t="shared" si="83"/>
        <v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 t="str">
        <f t="shared" si="83"/>
        <v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 t="str">
        <f t="shared" si="83"/>
        <v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 t="str">
        <f t="shared" si="83"/>
        <v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t="shared" ref="E392:L392" si="91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 t="str">
        <f t="shared" si="83"/>
        <v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 t="str">
        <f t="shared" si="83"/>
        <v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 t="str">
        <f t="shared" si="83"/>
        <v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t="shared" ref="E395:L395" si="92">SUM(E396:E397)</f>
        <v>16760</v>
      </c>
      <c r="F395" s="1623">
        <f t="shared" si="92"/>
        <v>16760</v>
      </c>
      <c r="G395" s="1654">
        <f t="shared" si="92"/>
        <v>0</v>
      </c>
      <c r="H395" s="1657">
        <f>SUM(H396:H397)</f>
        <v>0</v>
      </c>
      <c r="I395" s="1623">
        <f t="shared" si="92"/>
        <v>5370</v>
      </c>
      <c r="J395" s="1655">
        <f t="shared" si="92"/>
        <v>0</v>
      </c>
      <c r="K395" s="446">
        <f>SUM(K396:K397)</f>
        <v>0</v>
      </c>
      <c r="L395" s="1380">
        <f t="shared" si="92"/>
        <v>5370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16760</v>
      </c>
      <c r="F396" s="152">
        <v>16760</v>
      </c>
      <c r="G396" s="1647"/>
      <c r="H396" s="1618">
        <v>0</v>
      </c>
      <c r="I396" s="152">
        <v>5370</v>
      </c>
      <c r="J396" s="1647"/>
      <c r="K396" s="1653">
        <v>0</v>
      </c>
      <c r="L396" s="1381">
        <f>I396+J396+K396</f>
        <v>5370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 t="str">
        <f t="shared" si="83"/>
        <v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942</v>
      </c>
      <c r="D398" s="1766"/>
      <c r="E398" s="1380">
        <f t="shared" ref="E398:L398" si="93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 t="str">
        <f t="shared" si="83"/>
        <v/>
      </c>
      <c r="N398" s="409"/>
    </row>
    <row r="399" spans="1:14" s="35" customFormat="1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 t="str">
        <f t="shared" si="83"/>
        <v/>
      </c>
      <c r="N399" s="409"/>
    </row>
    <row r="400" spans="1:14" s="35" customFormat="1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 t="str">
        <f t="shared" si="83"/>
        <v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697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 t="str">
        <f t="shared" si="83"/>
        <v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698</v>
      </c>
      <c r="D402" s="1766"/>
      <c r="E402" s="1380">
        <f t="shared" ref="E402:L402" si="94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 t="str">
        <f t="shared" si="83"/>
        <v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 t="str">
        <f t="shared" si="83"/>
        <v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 t="str">
        <f t="shared" si="83"/>
        <v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716</v>
      </c>
      <c r="D405" s="1766"/>
      <c r="E405" s="1380">
        <f t="shared" ref="E405:L405" si="9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 t="str">
        <f t="shared" si="83"/>
        <v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 t="str">
        <f t="shared" si="83"/>
        <v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 t="str">
        <f t="shared" si="83"/>
        <v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t="shared" ref="E408:L408" si="96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 t="str">
        <f t="shared" si="83"/>
        <v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t="shared" ref="L409:L414" si="97">I409+J409+K409</f>
        <v>0</v>
      </c>
      <c r="M409" s="7" t="str">
        <f t="shared" si="83"/>
        <v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 t="str">
        <f t="shared" si="83"/>
        <v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 t="str">
        <f t="shared" si="83"/>
        <v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 t="str">
        <f t="shared" si="83"/>
        <v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 t="str">
        <f t="shared" si="83"/>
        <v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 t="str">
        <f t="shared" si="83"/>
        <v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t="shared" ref="E415:L415" si="98">SUM(E357,E371,E379,E384,E387,E392,E395,E398,E401,E402,E405,E408)</f>
        <v>16760</v>
      </c>
      <c r="F415" s="497">
        <f t="shared" si="98"/>
        <v>16760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5370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5370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 t="str">
        <f t="shared" si="83"/>
        <v/>
      </c>
      <c r="N416" s="406"/>
    </row>
    <row r="417" spans="1:14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 t="str">
        <f t="shared" si="83"/>
        <v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784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 t="str">
        <f t="shared" si="83"/>
        <v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721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 t="str">
        <f t="shared" si="83"/>
        <v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0</v>
      </c>
      <c r="F420" s="1630"/>
      <c r="G420" s="1631"/>
      <c r="H420" s="1481">
        <v>0</v>
      </c>
      <c r="I420" s="1630">
        <v>8000</v>
      </c>
      <c r="J420" s="1631"/>
      <c r="K420" s="1481">
        <v>0</v>
      </c>
      <c r="L420" s="1380">
        <f>I420+J420+K420</f>
        <v>8000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700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 t="str">
        <f>(IF($E421&lt;&gt;0,$M$2,IF($L421&lt;&gt;0,$M$2,"")))</f>
        <v/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946</v>
      </c>
      <c r="D422" s="1766"/>
      <c r="E422" s="1380">
        <f t="shared" ref="E422:L422" si="99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 t="str">
        <f>(IF($E422&lt;&gt;0,$M$2,IF($L422&lt;&gt;0,$M$2,"")))</f>
        <v/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 t="str">
        <f>(IF($E423&lt;&gt;0,$M$2,IF($L423&lt;&gt;0,$M$2,"")))</f>
        <v/>
      </c>
      <c r="N423" s="406"/>
    </row>
    <row r="424" spans="1:14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 t="str">
        <f>(IF($E424&lt;&gt;0,$M$2,IF($L424&lt;&gt;0,$M$2,"")))</f>
        <v/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t="shared" ref="E425:L425" si="100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8000</v>
      </c>
      <c r="J425" s="515">
        <f t="shared" si="100"/>
        <v>0</v>
      </c>
      <c r="K425" s="516">
        <f t="shared" si="100"/>
        <v>0</v>
      </c>
      <c r="L425" s="513">
        <f t="shared" si="100"/>
        <v>8000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 t="str">
        <f>$B$9</f>
        <v>ОУ "Христо Ботев" с.Левка Проект BG05M2OP001-2.004-0004 "Твоят час"</v>
      </c>
      <c r="C431" s="1789"/>
      <c r="D431" s="1790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e">
        <f>$B$12</f>
        <v>#N/A</v>
      </c>
      <c r="C434" s="1792"/>
      <c r="D434" s="1793"/>
      <c r="E434" s="411" t="s">
        <v>908</v>
      </c>
      <c r="F434" s="233">
        <f>$F$12</f>
        <v>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9.5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2048</v>
      </c>
      <c r="F438" s="1833"/>
      <c r="G438" s="1833"/>
      <c r="H438" s="1834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t="shared" ref="F439:L439" si="101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t="shared" ref="F440:L440" si="102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t="shared" ref="E441:L441" si="103">+E168-E301+E415+E425</f>
        <v>-5028</v>
      </c>
      <c r="F441" s="547">
        <f t="shared" si="103"/>
        <v>-5028</v>
      </c>
      <c r="G441" s="548">
        <f t="shared" si="103"/>
        <v>0</v>
      </c>
      <c r="H441" s="549">
        <f>+H168-H301+H415+H425</f>
        <v>0</v>
      </c>
      <c r="I441" s="547">
        <f t="shared" si="103"/>
        <v>1544</v>
      </c>
      <c r="J441" s="548">
        <f t="shared" si="103"/>
        <v>0</v>
      </c>
      <c r="K441" s="549">
        <f t="shared" si="103"/>
        <v>0</v>
      </c>
      <c r="L441" s="550">
        <f t="shared" si="103"/>
        <v>1544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t="shared" ref="E442:K443" si="104">+E593</f>
        <v>5028</v>
      </c>
      <c r="F442" s="554">
        <f t="shared" si="104"/>
        <v>5028</v>
      </c>
      <c r="G442" s="555">
        <f t="shared" si="104"/>
        <v>0</v>
      </c>
      <c r="H442" s="556">
        <f t="shared" si="104"/>
        <v>0</v>
      </c>
      <c r="I442" s="554">
        <f t="shared" si="104"/>
        <v>-1544</v>
      </c>
      <c r="J442" s="555">
        <f t="shared" si="104"/>
        <v>0</v>
      </c>
      <c r="K442" s="556">
        <f t="shared" si="104"/>
        <v>0</v>
      </c>
      <c r="L442" s="557">
        <f>+L593</f>
        <v>-1544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 t="str">
        <f>$B$9</f>
        <v>ОУ "Христо Ботев" с.Левка Проект BG05M2OP001-2.004-0004 "Твоят час"</v>
      </c>
      <c r="C447" s="1789"/>
      <c r="D447" s="1790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e">
        <f>$B$12</f>
        <v>#N/A</v>
      </c>
      <c r="C450" s="1792"/>
      <c r="D450" s="1793"/>
      <c r="E450" s="411" t="s">
        <v>908</v>
      </c>
      <c r="F450" s="233">
        <f>$F$12</f>
        <v>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9.5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5" t="s">
        <v>2050</v>
      </c>
      <c r="F454" s="1836"/>
      <c r="G454" s="1836"/>
      <c r="H454" s="183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t="shared" ref="F455:L455" si="10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t="shared" ref="F456:L456" si="10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785</v>
      </c>
      <c r="D457" s="1781"/>
      <c r="E457" s="579">
        <f t="shared" ref="E457:L457" si="10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 t="str">
        <f t="shared" ref="M457:M520" si="108">(IF($E457&lt;&gt;0,$M$2,IF($L457&lt;&gt;0,$M$2,"")))</f>
        <v/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 t="str">
        <f t="shared" si="108"/>
        <v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 t="str">
        <f t="shared" si="108"/>
        <v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 t="str">
        <f t="shared" si="108"/>
        <v/>
      </c>
      <c r="N460" s="519"/>
    </row>
    <row r="461" spans="1:14" s="15" customFormat="1">
      <c r="A461" s="22">
        <v>30</v>
      </c>
      <c r="B461" s="578">
        <v>7100</v>
      </c>
      <c r="C461" s="1775" t="s">
        <v>788</v>
      </c>
      <c r="D461" s="1775"/>
      <c r="E461" s="579">
        <f t="shared" ref="E461:L461" si="109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 t="str">
        <f t="shared" si="108"/>
        <v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 t="str">
        <f t="shared" si="108"/>
        <v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 t="str">
        <f t="shared" si="108"/>
        <v/>
      </c>
      <c r="N463" s="519"/>
    </row>
    <row r="464" spans="1:14" s="15" customFormat="1">
      <c r="A464" s="22">
        <v>45</v>
      </c>
      <c r="B464" s="578">
        <v>7200</v>
      </c>
      <c r="C464" s="1775" t="s">
        <v>2024</v>
      </c>
      <c r="D464" s="1775"/>
      <c r="E464" s="579">
        <f t="shared" ref="E464:L464" si="110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 t="str">
        <f t="shared" si="108"/>
        <v/>
      </c>
      <c r="N464" s="519"/>
    </row>
    <row r="465" spans="1:232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 t="str">
        <f t="shared" si="108"/>
        <v/>
      </c>
      <c r="N465" s="519"/>
    </row>
    <row r="466" spans="1:232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 t="str">
        <f t="shared" si="108"/>
        <v/>
      </c>
      <c r="N466" s="519"/>
    </row>
    <row r="467" spans="1:232" s="15" customFormat="1" ht="18.75" customHeight="1">
      <c r="A467" s="22">
        <v>60</v>
      </c>
      <c r="B467" s="578">
        <v>7300</v>
      </c>
      <c r="C467" s="1780" t="s">
        <v>791</v>
      </c>
      <c r="D467" s="1781"/>
      <c r="E467" s="579">
        <f t="shared" ref="E467:L467" si="111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 t="str">
        <f t="shared" si="108"/>
        <v/>
      </c>
      <c r="N467" s="519"/>
    </row>
    <row r="468" spans="1:232" ht="18.75" customHeight="1">
      <c r="A468" s="23">
        <v>65</v>
      </c>
      <c r="B468" s="149"/>
      <c r="C468" s="590">
        <v>7320</v>
      </c>
      <c r="D468" s="595" t="s">
        <v>792</v>
      </c>
      <c r="E468" s="1396">
        <f t="shared" ref="E468:E473" si="112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t="shared" ref="L468:L473" si="113">I468+J468+K468</f>
        <v>0</v>
      </c>
      <c r="M468" s="7" t="str">
        <f t="shared" si="108"/>
        <v/>
      </c>
      <c r="N468" s="519"/>
    </row>
    <row r="469" spans="1:232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 t="str">
        <f t="shared" si="108"/>
        <v/>
      </c>
      <c r="N469" s="519"/>
    </row>
    <row r="470" spans="1:232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 t="str">
        <f t="shared" si="108"/>
        <v/>
      </c>
      <c r="N470" s="519"/>
    </row>
    <row r="471" spans="1:232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 t="str">
        <f t="shared" si="108"/>
        <v/>
      </c>
      <c r="N471" s="519"/>
    </row>
    <row r="472" spans="1:232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 t="str">
        <f t="shared" si="108"/>
        <v/>
      </c>
      <c r="N472" s="519"/>
    </row>
    <row r="473" spans="1:232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 t="str">
        <f t="shared" si="108"/>
        <v/>
      </c>
      <c r="N473" s="519"/>
    </row>
    <row r="474" spans="1:232" s="46" customFormat="1" ht="18.75" customHeight="1">
      <c r="A474" s="26">
        <v>110</v>
      </c>
      <c r="B474" s="578">
        <v>7900</v>
      </c>
      <c r="C474" s="1776" t="s">
        <v>798</v>
      </c>
      <c r="D474" s="1777"/>
      <c r="E474" s="606">
        <f t="shared" ref="E474:L474" si="11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 t="str">
        <f t="shared" si="108"/>
        <v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 t="str">
        <f t="shared" si="108"/>
        <v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 t="str">
        <f t="shared" si="108"/>
        <v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232" s="15" customFormat="1" ht="18.75" customHeight="1">
      <c r="A477" s="22">
        <v>125</v>
      </c>
      <c r="B477" s="578">
        <v>8000</v>
      </c>
      <c r="C477" s="1778" t="s">
        <v>950</v>
      </c>
      <c r="D477" s="1778"/>
      <c r="E477" s="579">
        <f t="shared" ref="E477:L477" si="115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 t="str">
        <f t="shared" si="108"/>
        <v/>
      </c>
      <c r="N477" s="519"/>
    </row>
    <row r="478" spans="1:232" ht="18.75" customHeight="1">
      <c r="A478" s="23">
        <v>130</v>
      </c>
      <c r="B478" s="171"/>
      <c r="C478" s="590">
        <v>8011</v>
      </c>
      <c r="D478" s="613" t="s">
        <v>801</v>
      </c>
      <c r="E478" s="1395">
        <f t="shared" ref="E478:E492" si="116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t="shared" ref="L478:L492" si="117">I478+J478+K478</f>
        <v>0</v>
      </c>
      <c r="M478" s="7" t="str">
        <f t="shared" si="108"/>
        <v/>
      </c>
      <c r="N478" s="519"/>
    </row>
    <row r="479" spans="1:232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 t="str">
        <f t="shared" si="108"/>
        <v/>
      </c>
      <c r="N479" s="519"/>
    </row>
    <row r="480" spans="1:232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 t="str">
        <f t="shared" si="108"/>
        <v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 t="str">
        <f t="shared" si="108"/>
        <v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 t="str">
        <f t="shared" si="108"/>
        <v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 t="str">
        <f t="shared" si="108"/>
        <v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 t="str">
        <f t="shared" si="108"/>
        <v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 t="str">
        <f t="shared" si="108"/>
        <v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 t="str">
        <f t="shared" si="108"/>
        <v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 t="str">
        <f t="shared" si="108"/>
        <v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 t="str">
        <f t="shared" si="108"/>
        <v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 t="str">
        <f t="shared" si="108"/>
        <v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 t="str">
        <f t="shared" si="108"/>
        <v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 t="str">
        <f t="shared" si="108"/>
        <v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 t="str">
        <f t="shared" si="108"/>
        <v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955</v>
      </c>
      <c r="D493" s="1779"/>
      <c r="E493" s="579">
        <f t="shared" ref="E493:L493" si="118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 t="str">
        <f t="shared" si="108"/>
        <v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 t="str">
        <f t="shared" si="108"/>
        <v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 t="str">
        <f t="shared" si="108"/>
        <v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 t="str">
        <f t="shared" si="108"/>
        <v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 t="str">
        <f t="shared" si="108"/>
        <v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 t="str">
        <f t="shared" si="108"/>
        <v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956</v>
      </c>
      <c r="D499" s="1782"/>
      <c r="E499" s="579">
        <f t="shared" ref="E499:L499" si="11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 t="str">
        <f t="shared" si="108"/>
        <v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t="shared" ref="E500:E507" si="120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t="shared" ref="L500:L563" si="121">I500+J500+K500</f>
        <v>0</v>
      </c>
      <c r="M500" s="7" t="str">
        <f t="shared" si="108"/>
        <v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 t="str">
        <f t="shared" si="108"/>
        <v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 t="str">
        <f t="shared" si="108"/>
        <v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 t="str">
        <f t="shared" si="108"/>
        <v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 t="str">
        <f t="shared" si="108"/>
        <v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 t="str">
        <f t="shared" si="108"/>
        <v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 t="str">
        <f t="shared" si="108"/>
        <v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 t="str">
        <f t="shared" si="108"/>
        <v/>
      </c>
      <c r="N507" s="519"/>
    </row>
    <row r="508" spans="1:14" s="15" customFormat="1">
      <c r="A508" s="22">
        <v>295</v>
      </c>
      <c r="B508" s="578">
        <v>8500</v>
      </c>
      <c r="C508" s="1778" t="s">
        <v>33</v>
      </c>
      <c r="D508" s="1778"/>
      <c r="E508" s="579">
        <f t="shared" ref="E508:L508" si="122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 t="str">
        <f t="shared" si="108"/>
        <v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 t="str">
        <f t="shared" si="108"/>
        <v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 t="str">
        <f t="shared" si="108"/>
        <v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 t="str">
        <f t="shared" si="108"/>
        <v/>
      </c>
      <c r="N511" s="519"/>
    </row>
    <row r="512" spans="1:14" s="15" customFormat="1">
      <c r="A512" s="22">
        <v>315</v>
      </c>
      <c r="B512" s="620">
        <v>8600</v>
      </c>
      <c r="C512" s="1778" t="s">
        <v>37</v>
      </c>
      <c r="D512" s="1778"/>
      <c r="E512" s="579">
        <f t="shared" ref="E512:L512" si="123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 t="str">
        <f t="shared" si="108"/>
        <v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 t="str">
        <f t="shared" si="108"/>
        <v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 t="str">
        <f t="shared" si="108"/>
        <v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 t="str">
        <f t="shared" si="108"/>
        <v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 t="str">
        <f t="shared" si="108"/>
        <v/>
      </c>
      <c r="N516" s="519"/>
    </row>
    <row r="517" spans="1:14" s="15" customFormat="1">
      <c r="A517" s="22">
        <v>295</v>
      </c>
      <c r="B517" s="578">
        <v>8700</v>
      </c>
      <c r="C517" s="1778" t="s">
        <v>957</v>
      </c>
      <c r="D517" s="1784"/>
      <c r="E517" s="579">
        <f t="shared" ref="E517:L517" si="124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 t="str">
        <f t="shared" si="108"/>
        <v/>
      </c>
      <c r="N517" s="519"/>
    </row>
    <row r="518" spans="1:14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 t="str">
        <f t="shared" si="108"/>
        <v/>
      </c>
      <c r="N518" s="519"/>
    </row>
    <row r="519" spans="1:14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 t="str">
        <f t="shared" si="108"/>
        <v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958</v>
      </c>
      <c r="D520" s="1774"/>
      <c r="E520" s="579">
        <f t="shared" ref="E520:L520" si="125">SUM(E521:E526)</f>
        <v>5028</v>
      </c>
      <c r="F520" s="588">
        <f t="shared" si="125"/>
        <v>5028</v>
      </c>
      <c r="G520" s="581">
        <f t="shared" si="125"/>
        <v>0</v>
      </c>
      <c r="H520" s="582">
        <f>SUM(H521:H526)</f>
        <v>0</v>
      </c>
      <c r="I520" s="588">
        <f t="shared" si="125"/>
        <v>-1544</v>
      </c>
      <c r="J520" s="581">
        <f t="shared" si="125"/>
        <v>0</v>
      </c>
      <c r="K520" s="582">
        <f t="shared" si="125"/>
        <v>0</v>
      </c>
      <c r="L520" s="579">
        <f t="shared" si="125"/>
        <v>-1544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t="shared" ref="E521:E526" si="1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 t="str">
        <f t="shared" ref="M521:M584" si="127">(IF($E521&lt;&gt;0,$M$2,IF($L521&lt;&gt;0,$M$2,"")))</f>
        <v/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 t="str">
        <f t="shared" si="127"/>
        <v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5028</v>
      </c>
      <c r="F523" s="158">
        <v>5028</v>
      </c>
      <c r="G523" s="159"/>
      <c r="H523" s="586">
        <v>0</v>
      </c>
      <c r="I523" s="158">
        <v>-1544</v>
      </c>
      <c r="J523" s="159"/>
      <c r="K523" s="586">
        <v>0</v>
      </c>
      <c r="L523" s="1389">
        <f t="shared" si="121"/>
        <v>-1544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 t="str">
        <f t="shared" si="127"/>
        <v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 t="str">
        <f t="shared" si="127"/>
        <v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 t="str">
        <f t="shared" si="127"/>
        <v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t="shared" ref="E527:L527" si="128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 t="str">
        <f t="shared" si="127"/>
        <v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t="shared" ref="E528:E591" si="129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 t="str">
        <f t="shared" si="127"/>
        <v/>
      </c>
      <c r="N528" s="519"/>
    </row>
    <row r="529" spans="1:14" ht="31.5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 t="str">
        <f t="shared" si="127"/>
        <v/>
      </c>
      <c r="N529" s="519"/>
    </row>
    <row r="530" spans="1:14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 t="str">
        <f t="shared" si="127"/>
        <v/>
      </c>
      <c r="N530" s="519"/>
    </row>
    <row r="531" spans="1:14" s="15" customFormat="1">
      <c r="A531" s="22">
        <v>395</v>
      </c>
      <c r="B531" s="578">
        <v>9000</v>
      </c>
      <c r="C531" s="1778" t="s">
        <v>960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 t="str">
        <f t="shared" si="127"/>
        <v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961</v>
      </c>
      <c r="D532" s="1783"/>
      <c r="E532" s="626">
        <f t="shared" ref="E532:L532" si="130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 t="str">
        <f t="shared" si="127"/>
        <v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 t="str">
        <f t="shared" si="127"/>
        <v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 t="str">
        <f t="shared" si="127"/>
        <v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 t="str">
        <f t="shared" si="127"/>
        <v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 t="str">
        <f t="shared" si="127"/>
        <v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962</v>
      </c>
      <c r="D537" s="1774"/>
      <c r="E537" s="579">
        <f t="shared" ref="E537:L537" si="131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 t="str">
        <f t="shared" si="127"/>
        <v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 t="str">
        <f t="shared" si="127"/>
        <v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 t="str">
        <f t="shared" si="127"/>
        <v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963</v>
      </c>
      <c r="D540" s="1778"/>
      <c r="E540" s="579">
        <f t="shared" ref="E540:L540" si="132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 t="str">
        <f t="shared" si="127"/>
        <v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 t="str">
        <f t="shared" si="127"/>
        <v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 t="str">
        <f t="shared" si="127"/>
        <v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 t="str">
        <f t="shared" si="127"/>
        <v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 t="str">
        <f t="shared" si="127"/>
        <v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 t="str">
        <f t="shared" si="127"/>
        <v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 t="str">
        <f t="shared" si="127"/>
        <v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 t="str">
        <f t="shared" si="127"/>
        <v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 t="str">
        <f t="shared" si="127"/>
        <v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 t="str">
        <f t="shared" si="127"/>
        <v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 t="str">
        <f t="shared" si="127"/>
        <v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 t="str">
        <f t="shared" si="127"/>
        <v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 t="str">
        <f t="shared" si="127"/>
        <v/>
      </c>
      <c r="N552" s="519"/>
    </row>
    <row r="553" spans="1:14" ht="31.5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 t="str">
        <f t="shared" si="127"/>
        <v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 t="str">
        <f t="shared" si="127"/>
        <v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 t="str">
        <f t="shared" si="127"/>
        <v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 t="str">
        <f t="shared" si="127"/>
        <v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 t="str">
        <f t="shared" si="127"/>
        <v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 t="str">
        <f t="shared" si="127"/>
        <v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 t="str">
        <f t="shared" si="127"/>
        <v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 t="str">
        <f t="shared" si="127"/>
        <v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 t="str">
        <f t="shared" si="127"/>
        <v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972</v>
      </c>
      <c r="D562" s="1785"/>
      <c r="E562" s="579">
        <f t="shared" ref="E562:L562" si="133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 t="str">
        <f t="shared" si="127"/>
        <v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 t="str">
        <f t="shared" si="127"/>
        <v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t="shared" ref="L564:L581" si="134">I564+J564+K564</f>
        <v>0</v>
      </c>
      <c r="M564" s="7" t="str">
        <f t="shared" si="127"/>
        <v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 t="str">
        <f t="shared" si="127"/>
        <v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 t="str">
        <f t="shared" si="127"/>
        <v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 t="str">
        <f t="shared" si="127"/>
        <v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 t="str">
        <f t="shared" si="127"/>
        <v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 t="str">
        <f t="shared" si="127"/>
        <v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 t="str">
        <f t="shared" si="127"/>
        <v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 t="str">
        <f t="shared" si="127"/>
        <v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 t="str">
        <f t="shared" si="127"/>
        <v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 t="str">
        <f t="shared" si="127"/>
        <v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 t="str">
        <f t="shared" si="127"/>
        <v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 t="str">
        <f t="shared" si="127"/>
        <v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 t="str">
        <f t="shared" si="127"/>
        <v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 t="str">
        <f t="shared" si="127"/>
        <v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 t="str">
        <f t="shared" si="127"/>
        <v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 t="str">
        <f t="shared" si="127"/>
        <v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 t="str">
        <f t="shared" si="127"/>
        <v/>
      </c>
      <c r="N580" s="519"/>
    </row>
    <row r="581" spans="1:14" ht="31.5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 t="str">
        <f t="shared" si="127"/>
        <v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977</v>
      </c>
      <c r="D582" s="1774"/>
      <c r="E582" s="579">
        <f t="shared" ref="E582:L582" si="135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 t="str">
        <f t="shared" si="127"/>
        <v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 t="str">
        <f t="shared" si="127"/>
        <v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 t="str">
        <f t="shared" si="127"/>
        <v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 t="str">
        <f t="shared" ref="M585:M592" si="136">(IF($E585&lt;&gt;0,$M$2,IF($L585&lt;&gt;0,$M$2,"")))</f>
        <v/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 t="str">
        <f t="shared" si="136"/>
        <v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850</v>
      </c>
      <c r="D587" s="1774"/>
      <c r="E587" s="579">
        <f t="shared" ref="E587:L587" si="13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 t="str">
        <f t="shared" si="136"/>
        <v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 t="str">
        <f t="shared" si="136"/>
        <v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 t="str">
        <f t="shared" si="136"/>
        <v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 t="str">
        <f t="shared" si="136"/>
        <v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 t="str">
        <f t="shared" si="136"/>
        <v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 t="str">
        <f t="shared" si="136"/>
        <v/>
      </c>
      <c r="N592" s="519"/>
    </row>
    <row r="593" spans="1:241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t="shared" ref="E593:L593" si="138">SUM(E457,E461,E464,E467,E477,E493,E498,E499,E508,E512,E517,E474,E520,E527,E531,E532,E537,E540,E562,E582,E587)</f>
        <v>5028</v>
      </c>
      <c r="F593" s="664">
        <f t="shared" si="138"/>
        <v>5028</v>
      </c>
      <c r="G593" s="665">
        <f t="shared" si="138"/>
        <v>0</v>
      </c>
      <c r="H593" s="666">
        <f t="shared" si="138"/>
        <v>0</v>
      </c>
      <c r="I593" s="664">
        <f t="shared" si="138"/>
        <v>-1544</v>
      </c>
      <c r="J593" s="665">
        <f t="shared" si="138"/>
        <v>0</v>
      </c>
      <c r="K593" s="667">
        <f t="shared" si="138"/>
        <v>0</v>
      </c>
      <c r="L593" s="663">
        <f t="shared" si="138"/>
        <v>-1544</v>
      </c>
      <c r="M593" s="7">
        <v>1</v>
      </c>
      <c r="N593" s="519"/>
    </row>
    <row r="594" spans="1:241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241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241" ht="25.5" customHeight="1">
      <c r="A596" s="23"/>
      <c r="B596" s="392"/>
      <c r="C596" s="6"/>
      <c r="D596" s="230"/>
      <c r="E596" s="59"/>
      <c r="F596" s="59" t="s">
        <v>894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241" ht="18.75" customHeight="1">
      <c r="A597" s="23"/>
      <c r="B597" s="392"/>
      <c r="C597" s="551"/>
      <c r="D597" s="230"/>
      <c r="E597" s="229"/>
      <c r="F597" s="551"/>
      <c r="G597" s="1755" t="s">
        <v>895</v>
      </c>
      <c r="H597" s="1755"/>
      <c r="I597" s="1755"/>
      <c r="J597" s="1755"/>
      <c r="K597" s="103"/>
      <c r="L597" s="229"/>
      <c r="M597" s="7">
        <v>1</v>
      </c>
      <c r="N597" s="519"/>
    </row>
    <row r="598" spans="1:241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241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241" ht="21.75" customHeight="1">
      <c r="A600" s="23"/>
      <c r="B600" s="1753" t="s">
        <v>898</v>
      </c>
      <c r="C600" s="1754"/>
      <c r="D600" s="673" t="s">
        <v>899</v>
      </c>
      <c r="E600" s="674"/>
      <c r="F600" s="675"/>
      <c r="G600" s="1755" t="s">
        <v>895</v>
      </c>
      <c r="H600" s="1755"/>
      <c r="I600" s="1755"/>
      <c r="J600" s="1755"/>
      <c r="K600" s="103"/>
      <c r="L600" s="229"/>
      <c r="M600" s="7">
        <v>1</v>
      </c>
      <c r="N600" s="519"/>
    </row>
    <row r="601" spans="1:241" ht="24.75" customHeight="1">
      <c r="A601" s="36"/>
      <c r="B601" s="1756"/>
      <c r="C601" s="1757"/>
      <c r="D601" s="676" t="s">
        <v>900</v>
      </c>
      <c r="E601" s="677"/>
      <c r="F601" s="678"/>
      <c r="G601" s="679" t="s">
        <v>901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1:241" ht="21" customHeight="1">
      <c r="B603" s="680"/>
      <c r="C603" s="680"/>
      <c r="D603" s="681"/>
      <c r="E603" s="680"/>
      <c r="F603" s="680"/>
      <c r="G603" s="679" t="s">
        <v>902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1:241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1:241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1:241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1:241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1:241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4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4" ht="18.75">
      <c r="B610" s="1788" t="str">
        <f>$B$9</f>
        <v>ОУ "Христо Ботев" с.Левка Проект BG05M2OP001-2.004-0004 "Твоят час"</v>
      </c>
      <c r="C610" s="1789"/>
      <c r="D610" s="1790"/>
      <c r="E610" s="115">
        <f>$E$9</f>
        <v>42736</v>
      </c>
      <c r="F610" s="227">
        <f>$F$9</f>
        <v>42947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4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4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4" ht="19.5">
      <c r="B613" s="1847" t="e">
        <f>$B$12</f>
        <v>#N/A</v>
      </c>
      <c r="C613" s="1848"/>
      <c r="D613" s="1849"/>
      <c r="E613" s="411" t="s">
        <v>908</v>
      </c>
      <c r="F613" s="1362">
        <f>$F$12</f>
        <v>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4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4" ht="19.5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4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4" ht="24.95" customHeight="1">
      <c r="B617" s="248"/>
      <c r="C617" s="249"/>
      <c r="D617" s="250" t="s">
        <v>729</v>
      </c>
      <c r="E617" s="1832" t="s">
        <v>2054</v>
      </c>
      <c r="F617" s="1833"/>
      <c r="G617" s="1833"/>
      <c r="H617" s="1834"/>
      <c r="I617" s="1841" t="s">
        <v>2055</v>
      </c>
      <c r="J617" s="1842"/>
      <c r="K617" s="1842"/>
      <c r="L617" s="1843"/>
      <c r="M617" s="7">
        <f>(IF($E740&lt;&gt;0,$M$2,IF($L740&lt;&gt;0,$M$2,"")))</f>
        <v>1</v>
      </c>
    </row>
    <row r="618" spans="2:14" ht="54.9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4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4">
      <c r="B620" s="1457"/>
      <c r="C620" s="1613" t="str">
        <f>VLOOKUP(D620,OP_LIST2,2,FALSE)</f>
        <v>98213</v>
      </c>
      <c r="D620" s="1458" t="s">
        <v>1250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4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4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4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>
      <c r="B624" s="273">
        <v>100</v>
      </c>
      <c r="C624" s="1821" t="s">
        <v>761</v>
      </c>
      <c r="D624" s="1822"/>
      <c r="E624" s="274">
        <f t="shared" ref="E624:L624" si="139">SUM(E625:E626)</f>
        <v>8190</v>
      </c>
      <c r="F624" s="275">
        <f t="shared" si="139"/>
        <v>8190</v>
      </c>
      <c r="G624" s="276">
        <f t="shared" si="139"/>
        <v>0</v>
      </c>
      <c r="H624" s="277">
        <f>SUM(H625:H626)</f>
        <v>0</v>
      </c>
      <c r="I624" s="275">
        <f t="shared" si="139"/>
        <v>5544</v>
      </c>
      <c r="J624" s="276">
        <f t="shared" si="139"/>
        <v>0</v>
      </c>
      <c r="K624" s="277">
        <f t="shared" si="139"/>
        <v>0</v>
      </c>
      <c r="L624" s="274">
        <f t="shared" si="139"/>
        <v>5544</v>
      </c>
      <c r="M624" s="12">
        <f>(IF($E624&lt;&gt;0,$M$2,IF($L624&lt;&gt;0,$M$2,"")))</f>
        <v>1</v>
      </c>
      <c r="N624" s="13"/>
    </row>
    <row r="625" spans="1:14">
      <c r="B625" s="279"/>
      <c r="C625" s="280">
        <v>101</v>
      </c>
      <c r="D625" s="281" t="s">
        <v>762</v>
      </c>
      <c r="E625" s="282">
        <f>F625+G625+H625</f>
        <v>8190</v>
      </c>
      <c r="F625" s="152">
        <v>8190</v>
      </c>
      <c r="G625" s="153"/>
      <c r="H625" s="1421"/>
      <c r="I625" s="152">
        <v>5544</v>
      </c>
      <c r="J625" s="153"/>
      <c r="K625" s="1421"/>
      <c r="L625" s="282">
        <f>I625+J625+K625</f>
        <v>5544</v>
      </c>
      <c r="M625" s="12">
        <f t="shared" ref="M625:M692" si="140">(IF($E625&lt;&gt;0,$M$2,IF($L625&lt;&gt;0,$M$2,"")))</f>
        <v>1</v>
      </c>
      <c r="N625" s="13"/>
    </row>
    <row r="626" spans="1:14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 t="str">
        <f t="shared" si="140"/>
        <v/>
      </c>
      <c r="N626" s="13"/>
    </row>
    <row r="627" spans="1:14">
      <c r="A627" s="10"/>
      <c r="B627" s="273">
        <v>200</v>
      </c>
      <c r="C627" s="1817" t="s">
        <v>764</v>
      </c>
      <c r="D627" s="1818"/>
      <c r="E627" s="274">
        <f t="shared" ref="E627:L627" si="141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 t="str">
        <f t="shared" si="140"/>
        <v/>
      </c>
      <c r="N627" s="13"/>
    </row>
    <row r="628" spans="1:14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 t="str">
        <f t="shared" si="140"/>
        <v/>
      </c>
      <c r="N628" s="13"/>
    </row>
    <row r="629" spans="1:14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 t="str">
        <f t="shared" si="140"/>
        <v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 t="str">
        <f t="shared" si="140"/>
        <v/>
      </c>
      <c r="N630" s="13"/>
    </row>
    <row r="631" spans="1:14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 t="str">
        <f t="shared" si="140"/>
        <v/>
      </c>
      <c r="N631" s="13"/>
    </row>
    <row r="632" spans="1:14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 t="str">
        <f t="shared" si="140"/>
        <v/>
      </c>
      <c r="N632" s="13"/>
    </row>
    <row r="633" spans="1:14">
      <c r="A633" s="10"/>
      <c r="B633" s="273">
        <v>500</v>
      </c>
      <c r="C633" s="1819" t="s">
        <v>199</v>
      </c>
      <c r="D633" s="1820"/>
      <c r="E633" s="274">
        <f t="shared" ref="E633:L633" si="142">SUM(E634:E640)</f>
        <v>1867</v>
      </c>
      <c r="F633" s="275">
        <f t="shared" si="142"/>
        <v>1867</v>
      </c>
      <c r="G633" s="276">
        <f t="shared" si="142"/>
        <v>0</v>
      </c>
      <c r="H633" s="277">
        <f>SUM(H634:H640)</f>
        <v>0</v>
      </c>
      <c r="I633" s="275">
        <f t="shared" si="142"/>
        <v>1231</v>
      </c>
      <c r="J633" s="276">
        <f t="shared" si="142"/>
        <v>0</v>
      </c>
      <c r="K633" s="277">
        <f t="shared" si="142"/>
        <v>0</v>
      </c>
      <c r="L633" s="274">
        <f t="shared" si="142"/>
        <v>1231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t="shared" ref="E634:E641" si="143">F634+G634+H634</f>
        <v>893</v>
      </c>
      <c r="F634" s="152">
        <v>893</v>
      </c>
      <c r="G634" s="153"/>
      <c r="H634" s="1421"/>
      <c r="I634" s="152">
        <v>593</v>
      </c>
      <c r="J634" s="153"/>
      <c r="K634" s="1421"/>
      <c r="L634" s="282">
        <f t="shared" ref="L634:L641" si="144">I634+J634+K634</f>
        <v>593</v>
      </c>
      <c r="M634" s="12">
        <f t="shared" si="140"/>
        <v>1</v>
      </c>
      <c r="N634" s="13"/>
    </row>
    <row r="635" spans="1:14">
      <c r="A635" s="10"/>
      <c r="B635" s="292"/>
      <c r="C635" s="305">
        <v>552</v>
      </c>
      <c r="D635" s="306" t="s">
        <v>928</v>
      </c>
      <c r="E635" s="296">
        <f t="shared" si="143"/>
        <v>352</v>
      </c>
      <c r="F635" s="158">
        <v>352</v>
      </c>
      <c r="G635" s="159"/>
      <c r="H635" s="1426"/>
      <c r="I635" s="158">
        <v>217</v>
      </c>
      <c r="J635" s="159"/>
      <c r="K635" s="1426"/>
      <c r="L635" s="296">
        <f t="shared" si="144"/>
        <v>217</v>
      </c>
      <c r="M635" s="12">
        <f t="shared" si="140"/>
        <v>1</v>
      </c>
      <c r="N635" s="13"/>
    </row>
    <row r="636" spans="1:14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 t="str">
        <f t="shared" si="140"/>
        <v/>
      </c>
      <c r="N636" s="13"/>
    </row>
    <row r="637" spans="1:14">
      <c r="A637" s="10"/>
      <c r="B637" s="307"/>
      <c r="C637" s="305">
        <v>560</v>
      </c>
      <c r="D637" s="308" t="s">
        <v>201</v>
      </c>
      <c r="E637" s="296">
        <f t="shared" si="143"/>
        <v>393</v>
      </c>
      <c r="F637" s="158">
        <v>393</v>
      </c>
      <c r="G637" s="159"/>
      <c r="H637" s="1426"/>
      <c r="I637" s="158">
        <v>266</v>
      </c>
      <c r="J637" s="159"/>
      <c r="K637" s="1426"/>
      <c r="L637" s="296">
        <f t="shared" si="144"/>
        <v>266</v>
      </c>
      <c r="M637" s="12">
        <f t="shared" si="140"/>
        <v>1</v>
      </c>
      <c r="N637" s="13"/>
    </row>
    <row r="638" spans="1:14">
      <c r="A638" s="10"/>
      <c r="B638" s="307"/>
      <c r="C638" s="305">
        <v>580</v>
      </c>
      <c r="D638" s="306" t="s">
        <v>202</v>
      </c>
      <c r="E638" s="296">
        <f t="shared" si="143"/>
        <v>229</v>
      </c>
      <c r="F638" s="158">
        <v>229</v>
      </c>
      <c r="G638" s="159"/>
      <c r="H638" s="1426"/>
      <c r="I638" s="158">
        <v>155</v>
      </c>
      <c r="J638" s="159"/>
      <c r="K638" s="1426"/>
      <c r="L638" s="296">
        <f t="shared" si="144"/>
        <v>155</v>
      </c>
      <c r="M638" s="12">
        <f t="shared" si="140"/>
        <v>1</v>
      </c>
      <c r="N638" s="13"/>
    </row>
    <row r="639" spans="1:14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 t="str">
        <f t="shared" si="140"/>
        <v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 t="str">
        <f t="shared" si="140"/>
        <v/>
      </c>
      <c r="N640" s="13"/>
    </row>
    <row r="641" spans="1:14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 t="str">
        <f t="shared" si="140"/>
        <v/>
      </c>
      <c r="N641" s="13"/>
    </row>
    <row r="642" spans="1:14">
      <c r="A642" s="23">
        <v>15</v>
      </c>
      <c r="B642" s="273">
        <v>1000</v>
      </c>
      <c r="C642" s="1817" t="s">
        <v>205</v>
      </c>
      <c r="D642" s="1818"/>
      <c r="E642" s="311">
        <f t="shared" ref="E642:L642" si="145">SUM(E643:E659)</f>
        <v>11731</v>
      </c>
      <c r="F642" s="275">
        <f t="shared" si="145"/>
        <v>11731</v>
      </c>
      <c r="G642" s="276">
        <f t="shared" si="145"/>
        <v>0</v>
      </c>
      <c r="H642" s="277">
        <f>SUM(H643:H659)</f>
        <v>0</v>
      </c>
      <c r="I642" s="275">
        <f t="shared" si="145"/>
        <v>5051</v>
      </c>
      <c r="J642" s="276">
        <f t="shared" si="145"/>
        <v>0</v>
      </c>
      <c r="K642" s="277">
        <f t="shared" si="145"/>
        <v>0</v>
      </c>
      <c r="L642" s="311">
        <f t="shared" si="145"/>
        <v>5051</v>
      </c>
      <c r="M642" s="12">
        <f t="shared" si="140"/>
        <v>1</v>
      </c>
      <c r="N642" s="13"/>
    </row>
    <row r="643" spans="1:14">
      <c r="A643" s="22">
        <v>35</v>
      </c>
      <c r="B643" s="293"/>
      <c r="C643" s="280">
        <v>1011</v>
      </c>
      <c r="D643" s="312" t="s">
        <v>206</v>
      </c>
      <c r="E643" s="282">
        <f t="shared" ref="E643:E659" si="146">F643+G643+H643</f>
        <v>0</v>
      </c>
      <c r="F643" s="152"/>
      <c r="G643" s="153"/>
      <c r="H643" s="1421"/>
      <c r="I643" s="152"/>
      <c r="J643" s="153"/>
      <c r="K643" s="1421"/>
      <c r="L643" s="282">
        <f t="shared" ref="L643:L659" si="147">I643+J643+K643</f>
        <v>0</v>
      </c>
      <c r="M643" s="12" t="str">
        <f t="shared" si="140"/>
        <v/>
      </c>
      <c r="N643" s="13"/>
    </row>
    <row r="644" spans="1:14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 t="str">
        <f t="shared" si="140"/>
        <v/>
      </c>
      <c r="N644" s="13"/>
    </row>
    <row r="645" spans="1:14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 t="str">
        <f t="shared" si="140"/>
        <v/>
      </c>
      <c r="N645" s="13"/>
    </row>
    <row r="646" spans="1:14">
      <c r="A646" s="23">
        <v>50</v>
      </c>
      <c r="B646" s="293"/>
      <c r="C646" s="294">
        <v>1014</v>
      </c>
      <c r="D646" s="295" t="s">
        <v>209</v>
      </c>
      <c r="E646" s="296">
        <f t="shared" si="146"/>
        <v>1324</v>
      </c>
      <c r="F646" s="158">
        <v>1324</v>
      </c>
      <c r="G646" s="159"/>
      <c r="H646" s="1426"/>
      <c r="I646" s="158">
        <v>1324</v>
      </c>
      <c r="J646" s="159"/>
      <c r="K646" s="1426"/>
      <c r="L646" s="296">
        <f t="shared" si="147"/>
        <v>1324</v>
      </c>
      <c r="M646" s="12">
        <f t="shared" si="140"/>
        <v>1</v>
      </c>
      <c r="N646" s="13"/>
    </row>
    <row r="647" spans="1:14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10407</v>
      </c>
      <c r="F647" s="158">
        <v>10407</v>
      </c>
      <c r="G647" s="159"/>
      <c r="H647" s="1426"/>
      <c r="I647" s="158">
        <v>3727</v>
      </c>
      <c r="J647" s="159"/>
      <c r="K647" s="1426"/>
      <c r="L647" s="296">
        <f t="shared" si="147"/>
        <v>3727</v>
      </c>
      <c r="M647" s="12">
        <f t="shared" si="140"/>
        <v>1</v>
      </c>
      <c r="N647" s="13"/>
    </row>
    <row r="648" spans="1:14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 t="str">
        <f t="shared" si="140"/>
        <v/>
      </c>
      <c r="N648" s="13"/>
    </row>
    <row r="649" spans="1:14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 t="str">
        <f t="shared" si="140"/>
        <v/>
      </c>
      <c r="N649" s="13"/>
    </row>
    <row r="650" spans="1:14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 t="str">
        <f t="shared" si="140"/>
        <v/>
      </c>
      <c r="N650" s="13"/>
    </row>
    <row r="651" spans="1:14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 t="str">
        <f t="shared" si="140"/>
        <v/>
      </c>
      <c r="N651" s="13"/>
    </row>
    <row r="652" spans="1:14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 t="str">
        <f t="shared" si="140"/>
        <v/>
      </c>
      <c r="N652" s="13"/>
    </row>
    <row r="653" spans="1:14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 t="str">
        <f t="shared" si="140"/>
        <v/>
      </c>
      <c r="N653" s="13"/>
    </row>
    <row r="654" spans="1:14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 t="str">
        <f t="shared" si="140"/>
        <v/>
      </c>
      <c r="N654" s="13"/>
    </row>
    <row r="655" spans="1:14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 t="str">
        <f t="shared" si="140"/>
        <v/>
      </c>
      <c r="N655" s="13"/>
    </row>
    <row r="656" spans="1:14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 t="str">
        <f t="shared" si="140"/>
        <v/>
      </c>
      <c r="N656" s="13"/>
    </row>
    <row r="657" spans="1:14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 t="str">
        <f t="shared" si="140"/>
        <v/>
      </c>
      <c r="N657" s="13"/>
    </row>
    <row r="658" spans="1:14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 t="str">
        <f t="shared" si="140"/>
        <v/>
      </c>
      <c r="N658" s="13"/>
    </row>
    <row r="659" spans="1:14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 t="str">
        <f t="shared" si="140"/>
        <v/>
      </c>
      <c r="N659" s="13"/>
    </row>
    <row r="660" spans="1:14">
      <c r="A660" s="23">
        <v>135</v>
      </c>
      <c r="B660" s="273">
        <v>1900</v>
      </c>
      <c r="C660" s="1811" t="s">
        <v>279</v>
      </c>
      <c r="D660" s="1812"/>
      <c r="E660" s="311">
        <f t="shared" ref="E660:L660" si="148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 t="str">
        <f t="shared" si="140"/>
        <v/>
      </c>
      <c r="N660" s="13"/>
    </row>
    <row r="661" spans="1:14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 t="str">
        <f t="shared" si="140"/>
        <v/>
      </c>
      <c r="N661" s="13"/>
    </row>
    <row r="662" spans="1:14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 t="str">
        <f t="shared" si="140"/>
        <v/>
      </c>
      <c r="N662" s="13"/>
    </row>
    <row r="663" spans="1:14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 t="str">
        <f t="shared" si="140"/>
        <v/>
      </c>
      <c r="N663" s="13"/>
    </row>
    <row r="664" spans="1:14">
      <c r="A664" s="23">
        <v>155</v>
      </c>
      <c r="B664" s="273">
        <v>2100</v>
      </c>
      <c r="C664" s="1811" t="s">
        <v>739</v>
      </c>
      <c r="D664" s="1812"/>
      <c r="E664" s="311">
        <f t="shared" ref="E664:L664" si="149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 t="str">
        <f t="shared" si="140"/>
        <v/>
      </c>
      <c r="N664" s="13"/>
    </row>
    <row r="665" spans="1:14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 t="str">
        <f t="shared" si="140"/>
        <v/>
      </c>
      <c r="N665" s="13"/>
    </row>
    <row r="666" spans="1:14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 t="str">
        <f t="shared" si="140"/>
        <v/>
      </c>
      <c r="N666" s="13"/>
    </row>
    <row r="667" spans="1:14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 t="str">
        <f t="shared" si="140"/>
        <v/>
      </c>
      <c r="N667" s="13"/>
    </row>
    <row r="668" spans="1:14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 t="str">
        <f t="shared" si="140"/>
        <v/>
      </c>
      <c r="N668" s="13"/>
    </row>
    <row r="669" spans="1:14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 t="str">
        <f t="shared" si="140"/>
        <v/>
      </c>
      <c r="N669" s="13"/>
    </row>
    <row r="670" spans="1:14">
      <c r="A670" s="23">
        <v>190</v>
      </c>
      <c r="B670" s="273">
        <v>2200</v>
      </c>
      <c r="C670" s="1811" t="s">
        <v>224</v>
      </c>
      <c r="D670" s="1812"/>
      <c r="E670" s="311">
        <f t="shared" ref="E670:L670" si="15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 t="str">
        <f t="shared" si="140"/>
        <v/>
      </c>
      <c r="N670" s="13"/>
    </row>
    <row r="671" spans="1:14">
      <c r="A671" s="23">
        <v>200</v>
      </c>
      <c r="B671" s="293"/>
      <c r="C671" s="280">
        <v>2221</v>
      </c>
      <c r="D671" s="281" t="s">
        <v>313</v>
      </c>
      <c r="E671" s="282">
        <f t="shared" ref="E671:E676" si="151">F671+G671+H671</f>
        <v>0</v>
      </c>
      <c r="F671" s="152"/>
      <c r="G671" s="153"/>
      <c r="H671" s="1421"/>
      <c r="I671" s="152"/>
      <c r="J671" s="153"/>
      <c r="K671" s="1421"/>
      <c r="L671" s="282">
        <f t="shared" ref="L671:L676" si="152">I671+J671+K671</f>
        <v>0</v>
      </c>
      <c r="M671" s="12" t="str">
        <f t="shared" si="140"/>
        <v/>
      </c>
      <c r="N671" s="13"/>
    </row>
    <row r="672" spans="1:14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 t="str">
        <f t="shared" si="140"/>
        <v/>
      </c>
      <c r="N672" s="13"/>
    </row>
    <row r="673" spans="1:14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 t="str">
        <f t="shared" si="140"/>
        <v/>
      </c>
      <c r="N673" s="13"/>
    </row>
    <row r="674" spans="1:14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 t="str">
        <f t="shared" si="140"/>
        <v/>
      </c>
      <c r="N674" s="13"/>
    </row>
    <row r="675" spans="1:14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 t="str">
        <f t="shared" si="140"/>
        <v/>
      </c>
      <c r="N675" s="13"/>
    </row>
    <row r="676" spans="1:14" ht="36" customHeight="1">
      <c r="A676" s="22">
        <v>220</v>
      </c>
      <c r="B676" s="273">
        <v>2800</v>
      </c>
      <c r="C676" s="1813" t="s">
        <v>1688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 t="str">
        <f t="shared" si="140"/>
        <v/>
      </c>
      <c r="N676" s="13"/>
    </row>
    <row r="677" spans="1:14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t="shared" ref="G677:L677" si="153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 t="str">
        <f t="shared" si="140"/>
        <v/>
      </c>
      <c r="N677" s="13"/>
    </row>
    <row r="678" spans="1:14">
      <c r="A678" s="23">
        <v>230</v>
      </c>
      <c r="B678" s="347"/>
      <c r="C678" s="280">
        <v>2910</v>
      </c>
      <c r="D678" s="348" t="s">
        <v>2022</v>
      </c>
      <c r="E678" s="282">
        <f t="shared" ref="E678:E685" si="154">F678+G678+H678</f>
        <v>0</v>
      </c>
      <c r="F678" s="152"/>
      <c r="G678" s="153"/>
      <c r="H678" s="1421"/>
      <c r="I678" s="152"/>
      <c r="J678" s="153"/>
      <c r="K678" s="1421"/>
      <c r="L678" s="282">
        <f t="shared" ref="L678:L685" si="155">I678+J678+K678</f>
        <v>0</v>
      </c>
      <c r="M678" s="12" t="str">
        <f t="shared" si="140"/>
        <v/>
      </c>
      <c r="N678" s="13"/>
    </row>
    <row r="679" spans="1:14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 t="str">
        <f t="shared" si="140"/>
        <v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 t="str">
        <f t="shared" si="140"/>
        <v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 t="str">
        <f t="shared" si="140"/>
        <v/>
      </c>
      <c r="N681" s="13"/>
    </row>
    <row r="682" spans="1:14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 t="str">
        <f t="shared" si="140"/>
        <v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 t="str">
        <f t="shared" si="140"/>
        <v/>
      </c>
      <c r="N683" s="13"/>
    </row>
    <row r="684" spans="1:14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 t="str">
        <f t="shared" si="140"/>
        <v/>
      </c>
      <c r="N684" s="13"/>
    </row>
    <row r="685" spans="1:14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 t="str">
        <f t="shared" si="140"/>
        <v/>
      </c>
      <c r="N685" s="13"/>
    </row>
    <row r="686" spans="1:14">
      <c r="A686" s="22">
        <v>250</v>
      </c>
      <c r="B686" s="273">
        <v>3300</v>
      </c>
      <c r="C686" s="359" t="s">
        <v>236</v>
      </c>
      <c r="D686" s="1675"/>
      <c r="E686" s="311">
        <f t="shared" ref="E686:L686" si="15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 t="str">
        <f t="shared" si="140"/>
        <v/>
      </c>
      <c r="N686" s="13"/>
    </row>
    <row r="687" spans="1:14">
      <c r="A687" s="23">
        <v>255</v>
      </c>
      <c r="B687" s="292"/>
      <c r="C687" s="280">
        <v>3301</v>
      </c>
      <c r="D687" s="360" t="s">
        <v>237</v>
      </c>
      <c r="E687" s="282">
        <f t="shared" ref="E687:E695" si="157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t="shared" ref="L687:L695" si="158">I687+J687+K687</f>
        <v>0</v>
      </c>
      <c r="M687" s="12" t="str">
        <f t="shared" si="140"/>
        <v/>
      </c>
      <c r="N687" s="13"/>
    </row>
    <row r="688" spans="1:14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 t="str">
        <f t="shared" si="140"/>
        <v/>
      </c>
      <c r="N688" s="13"/>
    </row>
    <row r="689" spans="1:14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 t="str">
        <f t="shared" si="140"/>
        <v/>
      </c>
      <c r="N689" s="13"/>
    </row>
    <row r="690" spans="1:14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 t="str">
        <f t="shared" si="140"/>
        <v/>
      </c>
      <c r="N690" s="13"/>
    </row>
    <row r="691" spans="1:14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 t="str">
        <f t="shared" si="140"/>
        <v/>
      </c>
      <c r="N691" s="13"/>
    </row>
    <row r="692" spans="1:14" ht="31.5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 t="str">
        <f t="shared" si="140"/>
        <v/>
      </c>
      <c r="N692" s="13"/>
    </row>
    <row r="693" spans="1:14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 t="str">
        <f t="shared" ref="M693:M739" si="159">(IF($E693&lt;&gt;0,$M$2,IF($L693&lt;&gt;0,$M$2,"")))</f>
        <v/>
      </c>
      <c r="N693" s="13"/>
    </row>
    <row r="694" spans="1:14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 t="str">
        <f t="shared" si="159"/>
        <v/>
      </c>
      <c r="N694" s="13"/>
    </row>
    <row r="695" spans="1:14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 t="str">
        <f t="shared" si="159"/>
        <v/>
      </c>
      <c r="N695" s="13"/>
    </row>
    <row r="696" spans="1:14">
      <c r="A696" s="23">
        <v>375</v>
      </c>
      <c r="B696" s="273">
        <v>4200</v>
      </c>
      <c r="C696" s="1811" t="s">
        <v>244</v>
      </c>
      <c r="D696" s="1812"/>
      <c r="E696" s="311">
        <f t="shared" ref="E696:L696" si="160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 t="str">
        <f t="shared" si="159"/>
        <v/>
      </c>
      <c r="N696" s="13"/>
    </row>
    <row r="697" spans="1:14">
      <c r="A697" s="23">
        <v>380</v>
      </c>
      <c r="B697" s="363"/>
      <c r="C697" s="280">
        <v>4201</v>
      </c>
      <c r="D697" s="281" t="s">
        <v>245</v>
      </c>
      <c r="E697" s="282">
        <f t="shared" ref="E697:E702" si="161">F697+G697+H697</f>
        <v>0</v>
      </c>
      <c r="F697" s="152"/>
      <c r="G697" s="153"/>
      <c r="H697" s="1421"/>
      <c r="I697" s="152"/>
      <c r="J697" s="153"/>
      <c r="K697" s="1421"/>
      <c r="L697" s="282">
        <f t="shared" ref="L697:L702" si="162">I697+J697+K697</f>
        <v>0</v>
      </c>
      <c r="M697" s="12" t="str">
        <f t="shared" si="159"/>
        <v/>
      </c>
      <c r="N697" s="13"/>
    </row>
    <row r="698" spans="1:14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 t="str">
        <f t="shared" si="159"/>
        <v/>
      </c>
      <c r="N698" s="13"/>
    </row>
    <row r="699" spans="1:14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 t="str">
        <f t="shared" si="159"/>
        <v/>
      </c>
      <c r="N699" s="13"/>
    </row>
    <row r="700" spans="1:14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 t="str">
        <f t="shared" si="159"/>
        <v/>
      </c>
      <c r="N700" s="13"/>
    </row>
    <row r="701" spans="1:14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 t="str">
        <f t="shared" si="159"/>
        <v/>
      </c>
      <c r="N701" s="13"/>
    </row>
    <row r="702" spans="1:14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 t="str">
        <f t="shared" si="159"/>
        <v/>
      </c>
      <c r="N702" s="13"/>
    </row>
    <row r="703" spans="1:14">
      <c r="A703" s="14">
        <v>398</v>
      </c>
      <c r="B703" s="273">
        <v>4300</v>
      </c>
      <c r="C703" s="1811" t="s">
        <v>1689</v>
      </c>
      <c r="D703" s="1812"/>
      <c r="E703" s="311">
        <f t="shared" ref="E703:L703" si="16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 t="str">
        <f t="shared" si="159"/>
        <v/>
      </c>
      <c r="N703" s="13"/>
    </row>
    <row r="704" spans="1:14">
      <c r="A704" s="14">
        <v>399</v>
      </c>
      <c r="B704" s="363"/>
      <c r="C704" s="280">
        <v>4301</v>
      </c>
      <c r="D704" s="312" t="s">
        <v>251</v>
      </c>
      <c r="E704" s="282">
        <f t="shared" ref="E704:E709" si="164">F704+G704+H704</f>
        <v>0</v>
      </c>
      <c r="F704" s="152"/>
      <c r="G704" s="153"/>
      <c r="H704" s="1421"/>
      <c r="I704" s="152"/>
      <c r="J704" s="153"/>
      <c r="K704" s="1421"/>
      <c r="L704" s="282">
        <f t="shared" ref="L704:L709" si="165">I704+J704+K704</f>
        <v>0</v>
      </c>
      <c r="M704" s="12" t="str">
        <f t="shared" si="159"/>
        <v/>
      </c>
      <c r="N704" s="13"/>
    </row>
    <row r="705" spans="1:14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 t="str">
        <f t="shared" si="159"/>
        <v/>
      </c>
      <c r="N705" s="13"/>
    </row>
    <row r="706" spans="1:14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 t="str">
        <f t="shared" si="159"/>
        <v/>
      </c>
      <c r="N706" s="13"/>
    </row>
    <row r="707" spans="1:14">
      <c r="A707" s="14">
        <v>402</v>
      </c>
      <c r="B707" s="273">
        <v>4400</v>
      </c>
      <c r="C707" s="1811" t="s">
        <v>1686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 t="str">
        <f t="shared" si="159"/>
        <v/>
      </c>
      <c r="N707" s="13"/>
    </row>
    <row r="708" spans="1:14">
      <c r="A708" s="40">
        <v>404</v>
      </c>
      <c r="B708" s="273">
        <v>4500</v>
      </c>
      <c r="C708" s="1811" t="s">
        <v>1687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 t="str">
        <f t="shared" si="159"/>
        <v/>
      </c>
      <c r="N708" s="13"/>
    </row>
    <row r="709" spans="1:14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 t="str">
        <f t="shared" si="159"/>
        <v/>
      </c>
      <c r="N709" s="13"/>
    </row>
    <row r="710" spans="1:14">
      <c r="A710" s="22">
        <v>440</v>
      </c>
      <c r="B710" s="273">
        <v>4900</v>
      </c>
      <c r="C710" s="1811" t="s">
        <v>280</v>
      </c>
      <c r="D710" s="1812"/>
      <c r="E710" s="311">
        <f t="shared" ref="E710:L710" si="166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 t="str">
        <f t="shared" si="159"/>
        <v/>
      </c>
      <c r="N710" s="13"/>
    </row>
    <row r="711" spans="1:14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 t="str">
        <f t="shared" si="159"/>
        <v/>
      </c>
      <c r="N711" s="13"/>
    </row>
    <row r="712" spans="1:14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 t="str">
        <f t="shared" si="159"/>
        <v/>
      </c>
      <c r="N712" s="13"/>
    </row>
    <row r="713" spans="1:14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 t="str">
        <f t="shared" si="159"/>
        <v/>
      </c>
      <c r="N713" s="13"/>
    </row>
    <row r="714" spans="1:14">
      <c r="A714" s="23">
        <v>505</v>
      </c>
      <c r="B714" s="366">
        <v>5200</v>
      </c>
      <c r="C714" s="1809" t="s">
        <v>256</v>
      </c>
      <c r="D714" s="1810"/>
      <c r="E714" s="311">
        <f t="shared" ref="E714:L714" si="167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 t="str">
        <f t="shared" si="159"/>
        <v/>
      </c>
      <c r="N714" s="13"/>
    </row>
    <row r="715" spans="1:14">
      <c r="A715" s="23">
        <v>510</v>
      </c>
      <c r="B715" s="367"/>
      <c r="C715" s="368">
        <v>5201</v>
      </c>
      <c r="D715" s="369" t="s">
        <v>257</v>
      </c>
      <c r="E715" s="282">
        <f t="shared" ref="E715:E721" si="168">F715+G715+H715</f>
        <v>0</v>
      </c>
      <c r="F715" s="152"/>
      <c r="G715" s="153"/>
      <c r="H715" s="1421"/>
      <c r="I715" s="152"/>
      <c r="J715" s="153"/>
      <c r="K715" s="1421"/>
      <c r="L715" s="282">
        <f t="shared" ref="L715:L721" si="169">I715+J715+K715</f>
        <v>0</v>
      </c>
      <c r="M715" s="12" t="str">
        <f t="shared" si="159"/>
        <v/>
      </c>
      <c r="N715" s="13"/>
    </row>
    <row r="716" spans="1:14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 t="str">
        <f t="shared" si="159"/>
        <v/>
      </c>
      <c r="N716" s="13"/>
    </row>
    <row r="717" spans="1:14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 t="str">
        <f t="shared" si="159"/>
        <v/>
      </c>
      <c r="N717" s="13"/>
    </row>
    <row r="718" spans="1:14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 t="str">
        <f t="shared" si="159"/>
        <v/>
      </c>
      <c r="N718" s="13"/>
    </row>
    <row r="719" spans="1:14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 t="str">
        <f t="shared" si="159"/>
        <v/>
      </c>
      <c r="N719" s="13"/>
    </row>
    <row r="720" spans="1:14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 t="str">
        <f t="shared" si="159"/>
        <v/>
      </c>
      <c r="N720" s="13"/>
    </row>
    <row r="721" spans="1:14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 t="str">
        <f t="shared" si="159"/>
        <v/>
      </c>
      <c r="N721" s="13"/>
    </row>
    <row r="722" spans="1:14">
      <c r="A722" s="23">
        <v>650</v>
      </c>
      <c r="B722" s="366">
        <v>5300</v>
      </c>
      <c r="C722" s="1809" t="s">
        <v>642</v>
      </c>
      <c r="D722" s="1810"/>
      <c r="E722" s="311">
        <f t="shared" ref="E722:L722" si="170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 t="str">
        <f t="shared" si="159"/>
        <v/>
      </c>
      <c r="N722" s="13"/>
    </row>
    <row r="723" spans="1:14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 t="str">
        <f t="shared" si="159"/>
        <v/>
      </c>
      <c r="N723" s="13"/>
    </row>
    <row r="724" spans="1:14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 t="str">
        <f t="shared" si="159"/>
        <v/>
      </c>
      <c r="N724" s="13"/>
    </row>
    <row r="725" spans="1:14">
      <c r="A725" s="22">
        <v>675</v>
      </c>
      <c r="B725" s="366">
        <v>5400</v>
      </c>
      <c r="C725" s="1809" t="s">
        <v>702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 t="str">
        <f t="shared" si="159"/>
        <v/>
      </c>
      <c r="N725" s="13"/>
    </row>
    <row r="726" spans="1:14">
      <c r="A726" s="22">
        <v>685</v>
      </c>
      <c r="B726" s="273">
        <v>5500</v>
      </c>
      <c r="C726" s="1811" t="s">
        <v>703</v>
      </c>
      <c r="D726" s="1812"/>
      <c r="E726" s="311">
        <f t="shared" ref="E726:L726" si="171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 t="str">
        <f t="shared" si="159"/>
        <v/>
      </c>
      <c r="N726" s="13"/>
    </row>
    <row r="727" spans="1:14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 t="str">
        <f t="shared" si="159"/>
        <v/>
      </c>
      <c r="N727" s="13"/>
    </row>
    <row r="728" spans="1:14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 t="str">
        <f t="shared" si="159"/>
        <v/>
      </c>
      <c r="N728" s="13"/>
    </row>
    <row r="729" spans="1:14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 t="str">
        <f t="shared" si="159"/>
        <v/>
      </c>
      <c r="N729" s="13"/>
    </row>
    <row r="730" spans="1:14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 t="str">
        <f t="shared" si="159"/>
        <v/>
      </c>
      <c r="N730" s="13"/>
    </row>
    <row r="731" spans="1:14">
      <c r="A731" s="23">
        <v>715</v>
      </c>
      <c r="B731" s="366">
        <v>5700</v>
      </c>
      <c r="C731" s="1804" t="s">
        <v>933</v>
      </c>
      <c r="D731" s="1805"/>
      <c r="E731" s="311">
        <f t="shared" ref="E731:L731" si="172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 t="str">
        <f t="shared" si="159"/>
        <v/>
      </c>
      <c r="N731" s="13"/>
    </row>
    <row r="732" spans="1:14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 t="str">
        <f t="shared" si="159"/>
        <v/>
      </c>
      <c r="N732" s="13"/>
    </row>
    <row r="733" spans="1:14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 t="str">
        <f t="shared" si="159"/>
        <v/>
      </c>
      <c r="N733" s="13"/>
    </row>
    <row r="734" spans="1:14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 t="str">
        <f t="shared" si="159"/>
        <v/>
      </c>
      <c r="N734" s="13"/>
    </row>
    <row r="735" spans="1:14">
      <c r="A735" s="23">
        <v>735</v>
      </c>
      <c r="B735" s="583"/>
      <c r="C735" s="1806" t="s">
        <v>711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 t="str">
        <f t="shared" si="159"/>
        <v/>
      </c>
      <c r="N735" s="13"/>
    </row>
    <row r="736" spans="1:14">
      <c r="A736" s="23">
        <v>740</v>
      </c>
      <c r="B736" s="382">
        <v>98</v>
      </c>
      <c r="C736" s="1806" t="s">
        <v>711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 t="str">
        <f t="shared" si="159"/>
        <v/>
      </c>
      <c r="N736" s="13"/>
    </row>
    <row r="737" spans="1:14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 t="str">
        <f t="shared" si="159"/>
        <v/>
      </c>
      <c r="N737" s="13"/>
    </row>
    <row r="738" spans="1:14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 t="str">
        <f t="shared" si="159"/>
        <v/>
      </c>
      <c r="N738" s="13"/>
    </row>
    <row r="739" spans="1:14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 t="str">
        <f t="shared" si="159"/>
        <v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t="shared" ref="E740:L740" si="173">SUM(E624,E627,E633,E641,E642,E660,E664,E670,E673,E674,E675,E676,E677,E686,E693,E694,E695,E696,E703,E707,E708,E709,E710,E713,E714,E722,E725,E726,E731)+E736</f>
        <v>21788</v>
      </c>
      <c r="F740" s="397">
        <f t="shared" si="173"/>
        <v>21788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11826</v>
      </c>
      <c r="J740" s="398">
        <f t="shared" si="173"/>
        <v>0</v>
      </c>
      <c r="K740" s="399">
        <f t="shared" si="173"/>
        <v>0</v>
      </c>
      <c r="L740" s="396">
        <f t="shared" si="173"/>
        <v>11826</v>
      </c>
      <c r="M740" s="12">
        <f>(IF($E740&lt;&gt;0,$M$2,IF($L740&lt;&gt;0,$M$2,"")))</f>
        <v>1</v>
      </c>
      <c r="N740" s="73" t="str">
        <f>LEFT(C621,1)</f>
        <v>3</v>
      </c>
    </row>
    <row r="741" spans="1:14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4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 t="str">
        <f>(IF(E738&lt;&gt;0,$G$2,IF(L738&lt;&gt;0,$G$2,"")))</f>
        <v/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 t="str">
        <f>(IF(E739&lt;&gt;0,$G$2,IF(L739&lt;&gt;0,$G$2,"")))</f>
        <v/>
      </c>
      <c r="N744" s="65"/>
    </row>
    <row r="745" spans="1:14">
      <c r="A745" s="23">
        <v>790</v>
      </c>
    </row>
    <row r="746" spans="1:14">
      <c r="A746" s="23">
        <v>795</v>
      </c>
    </row>
    <row r="747" spans="1:14">
      <c r="A747" s="22">
        <v>805</v>
      </c>
    </row>
    <row r="748" spans="1:14">
      <c r="A748" s="23">
        <v>810</v>
      </c>
    </row>
    <row r="749" spans="1:14">
      <c r="A749" s="23">
        <v>815</v>
      </c>
    </row>
    <row r="750" spans="1:14">
      <c r="A750" s="28">
        <v>525</v>
      </c>
    </row>
    <row r="751" spans="1:14">
      <c r="A751" s="22">
        <v>820</v>
      </c>
    </row>
    <row r="752" spans="1:14">
      <c r="A752" s="23">
        <v>821</v>
      </c>
    </row>
    <row r="753" spans="1:1">
      <c r="A753" s="23">
        <v>822</v>
      </c>
    </row>
    <row r="754" spans="1:1">
      <c r="A754" s="23">
        <v>823</v>
      </c>
    </row>
    <row r="755" spans="1:1">
      <c r="A755" s="23">
        <v>825</v>
      </c>
    </row>
    <row r="756" spans="1:1">
      <c r="A756" s="23"/>
    </row>
    <row r="757" spans="1:1">
      <c r="A757" s="23"/>
    </row>
    <row r="758" spans="1:1">
      <c r="A758" s="23"/>
    </row>
    <row r="759" spans="1:1">
      <c r="A759" s="23"/>
    </row>
    <row r="760" spans="1:1">
      <c r="A760" s="23"/>
    </row>
    <row r="761" spans="1:1">
      <c r="A761" s="23"/>
    </row>
    <row r="762" spans="1:1">
      <c r="A762" s="23"/>
    </row>
    <row r="763" spans="1:1">
      <c r="A763" s="23"/>
    </row>
    <row r="764" spans="1:1">
      <c r="A764" s="23"/>
    </row>
    <row r="765" spans="1:1">
      <c r="A765" s="23"/>
    </row>
    <row r="766" spans="1:1">
      <c r="A766" s="23"/>
    </row>
    <row r="767" spans="1:1">
      <c r="A767" s="23"/>
    </row>
    <row r="768" spans="1:1">
      <c r="A768" s="23"/>
    </row>
    <row r="769" spans="1:1">
      <c r="A769" s="23"/>
    </row>
    <row r="770" spans="1:1">
      <c r="A770" s="25"/>
    </row>
    <row r="771" spans="1:1">
      <c r="A771" s="25">
        <v>905</v>
      </c>
    </row>
    <row r="772" spans="1:1">
      <c r="A772" s="25">
        <v>906</v>
      </c>
    </row>
    <row r="773" spans="1:1">
      <c r="A773" s="25">
        <v>907</v>
      </c>
    </row>
    <row r="774" spans="1:1">
      <c r="A774" s="25">
        <v>910</v>
      </c>
    </row>
    <row r="775" spans="1:1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phoneticPr fontId="2" type="noConversion"/>
  <conditionalFormatting sqref="D443">
    <cfRule type="cellIs" dxfId="107" priority="107" stopIfTrue="1" operator="notEqual">
      <formula>0</formula>
    </cfRule>
  </conditionalFormatting>
  <conditionalFormatting sqref="D594">
    <cfRule type="cellIs" dxfId="106" priority="106" stopIfTrue="1" operator="notEqual">
      <formula>0</formula>
    </cfRule>
  </conditionalFormatting>
  <conditionalFormatting sqref="E15">
    <cfRule type="cellIs" dxfId="105" priority="100" stopIfTrue="1" operator="equal">
      <formula>98</formula>
    </cfRule>
    <cfRule type="cellIs" dxfId="104" priority="102" stopIfTrue="1" operator="equal">
      <formula>96</formula>
    </cfRule>
    <cfRule type="cellIs" dxfId="103" priority="103" stopIfTrue="1" operator="equal">
      <formula>42</formula>
    </cfRule>
    <cfRule type="cellIs" dxfId="39" priority="104" stopIfTrue="1" operator="equal">
      <formula>97</formula>
    </cfRule>
    <cfRule type="cellIs" dxfId="38" priority="105" stopIfTrue="1" operator="equal">
      <formula>33</formula>
    </cfRule>
  </conditionalFormatting>
  <conditionalFormatting sqref="F15">
    <cfRule type="cellIs" dxfId="102" priority="96" stopIfTrue="1" operator="equal">
      <formula>"ЧУЖДИ СРЕДСТВА"</formula>
    </cfRule>
    <cfRule type="cellIs" dxfId="101" priority="97" stopIfTrue="1" operator="equal">
      <formula>"СЕС - ДМП"</formula>
    </cfRule>
    <cfRule type="cellIs" dxfId="100" priority="98" stopIfTrue="1" operator="equal">
      <formula>"СЕС - РА"</formula>
    </cfRule>
    <cfRule type="cellIs" dxfId="37" priority="99" stopIfTrue="1" operator="equal">
      <formula>"СЕС - ДЕС"</formula>
    </cfRule>
    <cfRule type="cellIs" dxfId="36" priority="101" stopIfTrue="1" operator="equal">
      <formula>"СЕС - КСФ"</formula>
    </cfRule>
  </conditionalFormatting>
  <conditionalFormatting sqref="F178">
    <cfRule type="cellIs" dxfId="99" priority="84" stopIfTrue="1" operator="equal">
      <formula>0</formula>
    </cfRule>
  </conditionalFormatting>
  <conditionalFormatting sqref="E180">
    <cfRule type="cellIs" dxfId="98" priority="79" stopIfTrue="1" operator="equal">
      <formula>98</formula>
    </cfRule>
    <cfRule type="cellIs" dxfId="97" priority="80" stopIfTrue="1" operator="equal">
      <formula>96</formula>
    </cfRule>
    <cfRule type="cellIs" dxfId="96" priority="81" stopIfTrue="1" operator="equal">
      <formula>42</formula>
    </cfRule>
    <cfRule type="cellIs" dxfId="35" priority="82" stopIfTrue="1" operator="equal">
      <formula>97</formula>
    </cfRule>
    <cfRule type="cellIs" dxfId="34" priority="83" stopIfTrue="1" operator="equal">
      <formula>33</formula>
    </cfRule>
  </conditionalFormatting>
  <conditionalFormatting sqref="F180">
    <cfRule type="cellIs" dxfId="95" priority="74" stopIfTrue="1" operator="equal">
      <formula>"ЧУЖДИ СРЕДСТВА"</formula>
    </cfRule>
    <cfRule type="cellIs" dxfId="94" priority="75" stopIfTrue="1" operator="equal">
      <formula>"СЕС - ДМП"</formula>
    </cfRule>
    <cfRule type="cellIs" dxfId="93" priority="76" stopIfTrue="1" operator="equal">
      <formula>"СЕС - РА"</formula>
    </cfRule>
    <cfRule type="cellIs" dxfId="33" priority="77" stopIfTrue="1" operator="equal">
      <formula>"СЕС - ДЕС"</formula>
    </cfRule>
    <cfRule type="cellIs" dxfId="32" priority="78" stopIfTrue="1" operator="equal">
      <formula>"СЕС - КСФ"</formula>
    </cfRule>
  </conditionalFormatting>
  <conditionalFormatting sqref="F349">
    <cfRule type="cellIs" dxfId="92" priority="73" stopIfTrue="1" operator="equal">
      <formula>0</formula>
    </cfRule>
  </conditionalFormatting>
  <conditionalFormatting sqref="E351">
    <cfRule type="cellIs" dxfId="91" priority="68" stopIfTrue="1" operator="equal">
      <formula>98</formula>
    </cfRule>
    <cfRule type="cellIs" dxfId="90" priority="69" stopIfTrue="1" operator="equal">
      <formula>96</formula>
    </cfRule>
    <cfRule type="cellIs" dxfId="89" priority="70" stopIfTrue="1" operator="equal">
      <formula>42</formula>
    </cfRule>
    <cfRule type="cellIs" dxfId="31" priority="71" stopIfTrue="1" operator="equal">
      <formula>97</formula>
    </cfRule>
    <cfRule type="cellIs" dxfId="30" priority="72" stopIfTrue="1" operator="equal">
      <formula>33</formula>
    </cfRule>
  </conditionalFormatting>
  <conditionalFormatting sqref="F351">
    <cfRule type="cellIs" dxfId="88" priority="63" stopIfTrue="1" operator="equal">
      <formula>"ЧУЖДИ СРЕДСТВА"</formula>
    </cfRule>
    <cfRule type="cellIs" dxfId="87" priority="64" stopIfTrue="1" operator="equal">
      <formula>"СЕС - ДМП"</formula>
    </cfRule>
    <cfRule type="cellIs" dxfId="86" priority="65" stopIfTrue="1" operator="equal">
      <formula>"СЕС - РА"</formula>
    </cfRule>
    <cfRule type="cellIs" dxfId="29" priority="66" stopIfTrue="1" operator="equal">
      <formula>"СЕС - ДЕС"</formula>
    </cfRule>
    <cfRule type="cellIs" dxfId="28" priority="67" stopIfTrue="1" operator="equal">
      <formula>"СЕС - КСФ"</formula>
    </cfRule>
  </conditionalFormatting>
  <conditionalFormatting sqref="F434">
    <cfRule type="cellIs" dxfId="85" priority="62" stopIfTrue="1" operator="equal">
      <formula>0</formula>
    </cfRule>
  </conditionalFormatting>
  <conditionalFormatting sqref="E436">
    <cfRule type="cellIs" dxfId="84" priority="57" stopIfTrue="1" operator="equal">
      <formula>98</formula>
    </cfRule>
    <cfRule type="cellIs" dxfId="83" priority="58" stopIfTrue="1" operator="equal">
      <formula>96</formula>
    </cfRule>
    <cfRule type="cellIs" dxfId="82" priority="59" stopIfTrue="1" operator="equal">
      <formula>42</formula>
    </cfRule>
    <cfRule type="cellIs" dxfId="27" priority="60" stopIfTrue="1" operator="equal">
      <formula>97</formula>
    </cfRule>
    <cfRule type="cellIs" dxfId="26" priority="61" stopIfTrue="1" operator="equal">
      <formula>33</formula>
    </cfRule>
  </conditionalFormatting>
  <conditionalFormatting sqref="F436">
    <cfRule type="cellIs" dxfId="81" priority="52" stopIfTrue="1" operator="equal">
      <formula>"ЧУЖДИ СРЕДСТВА"</formula>
    </cfRule>
    <cfRule type="cellIs" dxfId="80" priority="53" stopIfTrue="1" operator="equal">
      <formula>"СЕС - ДМП"</formula>
    </cfRule>
    <cfRule type="cellIs" dxfId="79" priority="54" stopIfTrue="1" operator="equal">
      <formula>"СЕС - РА"</formula>
    </cfRule>
    <cfRule type="cellIs" dxfId="25" priority="55" stopIfTrue="1" operator="equal">
      <formula>"СЕС - ДЕС"</formula>
    </cfRule>
    <cfRule type="cellIs" dxfId="24" priority="56" stopIfTrue="1" operator="equal">
      <formula>"СЕС - КСФ"</formula>
    </cfRule>
  </conditionalFormatting>
  <conditionalFormatting sqref="E443">
    <cfRule type="cellIs" dxfId="78" priority="51" stopIfTrue="1" operator="notEqual">
      <formula>0</formula>
    </cfRule>
  </conditionalFormatting>
  <conditionalFormatting sqref="F443">
    <cfRule type="cellIs" dxfId="77" priority="50" stopIfTrue="1" operator="notEqual">
      <formula>0</formula>
    </cfRule>
  </conditionalFormatting>
  <conditionalFormatting sqref="G443">
    <cfRule type="cellIs" dxfId="76" priority="49" stopIfTrue="1" operator="notEqual">
      <formula>0</formula>
    </cfRule>
  </conditionalFormatting>
  <conditionalFormatting sqref="H443">
    <cfRule type="cellIs" dxfId="75" priority="48" stopIfTrue="1" operator="notEqual">
      <formula>0</formula>
    </cfRule>
  </conditionalFormatting>
  <conditionalFormatting sqref="I443">
    <cfRule type="cellIs" dxfId="74" priority="47" stopIfTrue="1" operator="notEqual">
      <formula>0</formula>
    </cfRule>
  </conditionalFormatting>
  <conditionalFormatting sqref="J443">
    <cfRule type="cellIs" dxfId="73" priority="46" stopIfTrue="1" operator="notEqual">
      <formula>0</formula>
    </cfRule>
  </conditionalFormatting>
  <conditionalFormatting sqref="K443">
    <cfRule type="cellIs" dxfId="72" priority="45" stopIfTrue="1" operator="notEqual">
      <formula>0</formula>
    </cfRule>
  </conditionalFormatting>
  <conditionalFormatting sqref="L443">
    <cfRule type="cellIs" dxfId="71" priority="44" stopIfTrue="1" operator="notEqual">
      <formula>0</formula>
    </cfRule>
  </conditionalFormatting>
  <conditionalFormatting sqref="E594">
    <cfRule type="cellIs" dxfId="70" priority="43" stopIfTrue="1" operator="notEqual">
      <formula>0</formula>
    </cfRule>
  </conditionalFormatting>
  <conditionalFormatting sqref="F594:G594">
    <cfRule type="cellIs" dxfId="69" priority="42" stopIfTrue="1" operator="notEqual">
      <formula>0</formula>
    </cfRule>
  </conditionalFormatting>
  <conditionalFormatting sqref="H594">
    <cfRule type="cellIs" dxfId="68" priority="41" stopIfTrue="1" operator="notEqual">
      <formula>0</formula>
    </cfRule>
  </conditionalFormatting>
  <conditionalFormatting sqref="I594">
    <cfRule type="cellIs" dxfId="67" priority="40" stopIfTrue="1" operator="notEqual">
      <formula>0</formula>
    </cfRule>
  </conditionalFormatting>
  <conditionalFormatting sqref="J594:K594">
    <cfRule type="cellIs" dxfId="66" priority="39" stopIfTrue="1" operator="notEqual">
      <formula>0</formula>
    </cfRule>
  </conditionalFormatting>
  <conditionalFormatting sqref="L594">
    <cfRule type="cellIs" dxfId="65" priority="38" stopIfTrue="1" operator="notEqual">
      <formula>0</formula>
    </cfRule>
  </conditionalFormatting>
  <conditionalFormatting sqref="F450">
    <cfRule type="cellIs" dxfId="64" priority="36" stopIfTrue="1" operator="equal">
      <formula>0</formula>
    </cfRule>
  </conditionalFormatting>
  <conditionalFormatting sqref="E452">
    <cfRule type="cellIs" dxfId="63" priority="31" stopIfTrue="1" operator="equal">
      <formula>98</formula>
    </cfRule>
    <cfRule type="cellIs" dxfId="62" priority="32" stopIfTrue="1" operator="equal">
      <formula>96</formula>
    </cfRule>
    <cfRule type="cellIs" dxfId="61" priority="33" stopIfTrue="1" operator="equal">
      <formula>42</formula>
    </cfRule>
    <cfRule type="cellIs" dxfId="23" priority="34" stopIfTrue="1" operator="equal">
      <formula>97</formula>
    </cfRule>
    <cfRule type="cellIs" dxfId="22" priority="35" stopIfTrue="1" operator="equal">
      <formula>33</formula>
    </cfRule>
  </conditionalFormatting>
  <conditionalFormatting sqref="F452">
    <cfRule type="cellIs" dxfId="60" priority="26" stopIfTrue="1" operator="equal">
      <formula>"ЧУЖДИ СРЕДСТВА"</formula>
    </cfRule>
    <cfRule type="cellIs" dxfId="59" priority="27" stopIfTrue="1" operator="equal">
      <formula>"СЕС - ДМП"</formula>
    </cfRule>
    <cfRule type="cellIs" dxfId="58" priority="28" stopIfTrue="1" operator="equal">
      <formula>"СЕС - РА"</formula>
    </cfRule>
    <cfRule type="cellIs" dxfId="21" priority="29" stopIfTrue="1" operator="equal">
      <formula>"СЕС - ДЕС"</formula>
    </cfRule>
    <cfRule type="cellIs" dxfId="20" priority="30" stopIfTrue="1" operator="equal">
      <formula>"СЕС - КСФ"</formula>
    </cfRule>
  </conditionalFormatting>
  <conditionalFormatting sqref="I9:J9">
    <cfRule type="cellIs" dxfId="57" priority="21" stopIfTrue="1" operator="between">
      <formula>1000000000000</formula>
      <formula>9999999999999990</formula>
    </cfRule>
    <cfRule type="cellIs" dxfId="56" priority="22" stopIfTrue="1" operator="between">
      <formula>10000000000</formula>
      <formula>999999999999</formula>
    </cfRule>
    <cfRule type="cellIs" dxfId="55" priority="23" stopIfTrue="1" operator="between">
      <formula>1000000</formula>
      <formula>99999999</formula>
    </cfRule>
    <cfRule type="cellIs" dxfId="54" priority="24" stopIfTrue="1" operator="between">
      <formula>100</formula>
      <formula>9900</formula>
    </cfRule>
  </conditionalFormatting>
  <conditionalFormatting sqref="G169">
    <cfRule type="cellIs" dxfId="53" priority="18" stopIfTrue="1" operator="greaterThan">
      <formula>$G$25</formula>
    </cfRule>
  </conditionalFormatting>
  <conditionalFormatting sqref="J169">
    <cfRule type="cellIs" dxfId="52" priority="17" stopIfTrue="1" operator="greaterThan">
      <formula>$J$25</formula>
    </cfRule>
  </conditionalFormatting>
  <conditionalFormatting sqref="F613">
    <cfRule type="cellIs" dxfId="51" priority="16" stopIfTrue="1" operator="equal">
      <formula>0</formula>
    </cfRule>
  </conditionalFormatting>
  <conditionalFormatting sqref="E615">
    <cfRule type="cellIs" dxfId="50" priority="11" stopIfTrue="1" operator="equal">
      <formula>98</formula>
    </cfRule>
    <cfRule type="cellIs" dxfId="49" priority="12" stopIfTrue="1" operator="equal">
      <formula>96</formula>
    </cfRule>
    <cfRule type="cellIs" dxfId="48" priority="13" stopIfTrue="1" operator="equal">
      <formula>42</formula>
    </cfRule>
    <cfRule type="cellIs" dxfId="19" priority="14" stopIfTrue="1" operator="equal">
      <formula>97</formula>
    </cfRule>
    <cfRule type="cellIs" dxfId="18" priority="15" stopIfTrue="1" operator="equal">
      <formula>33</formula>
    </cfRule>
  </conditionalFormatting>
  <conditionalFormatting sqref="F615">
    <cfRule type="cellIs" dxfId="47" priority="6" stopIfTrue="1" operator="equal">
      <formula>"ЧУЖДИ СРЕДСТВА"</formula>
    </cfRule>
    <cfRule type="cellIs" dxfId="46" priority="7" stopIfTrue="1" operator="equal">
      <formula>"СЕС - ДМП"</formula>
    </cfRule>
    <cfRule type="cellIs" dxfId="45" priority="8" stopIfTrue="1" operator="equal">
      <formula>"СЕС - РА"</formula>
    </cfRule>
    <cfRule type="cellIs" dxfId="17" priority="9" stopIfTrue="1" operator="equal">
      <formula>"СЕС - ДЕС"</formula>
    </cfRule>
    <cfRule type="cellIs" dxfId="16" priority="10" stopIfTrue="1" operator="equal">
      <formula>"СЕС - КСФ"</formula>
    </cfRule>
  </conditionalFormatting>
  <conditionalFormatting sqref="D622">
    <cfRule type="cellIs" dxfId="44" priority="5" stopIfTrue="1" operator="notEqual">
      <formula>"ИЗБЕРЕТЕ ДЕЙНОСТ"</formula>
    </cfRule>
  </conditionalFormatting>
  <conditionalFormatting sqref="D740">
    <cfRule type="cellIs" dxfId="43" priority="4" stopIfTrue="1" operator="equal">
      <formula>0</formula>
    </cfRule>
  </conditionalFormatting>
  <conditionalFormatting sqref="C622">
    <cfRule type="cellIs" dxfId="42" priority="3" stopIfTrue="1" operator="notEqual">
      <formula>0</formula>
    </cfRule>
  </conditionalFormatting>
  <conditionalFormatting sqref="D620">
    <cfRule type="cellIs" dxfId="41" priority="2" stopIfTrue="1" operator="notEqual">
      <formula>"ИЗБЕРЕТЕ ДЕЙНОСТ"</formula>
    </cfRule>
  </conditionalFormatting>
  <conditionalFormatting sqref="C620">
    <cfRule type="cellIs" dxfId="40" priority="1" stopIfTrue="1" operator="notEqual">
      <formula>0</formula>
    </cfRule>
  </conditionalFormatting>
  <dataValidations count="13">
    <dataValidation type="whole" errorStyle="information" operator="greaterThan" allowBlank="1" showInputMessage="1" showErrorMessage="1" error="Въвежда се положително число !" sqref="D377">
      <formula1>0</formula1>
    </dataValidation>
    <dataValidation type="whole" errorStyle="information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 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_x000a_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5" orientation="landscape" blackAndWhite="1" r:id="rId1"/>
  <headerFooter alignWithMargins="0"/>
  <rowBreaks count="7" manualBreakCount="7">
    <brk id="72" max="7" man="1"/>
    <brk id="168" max="7" man="1"/>
    <brk id="214" max="16383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topLeftCell="D271" workbookViewId="0">
      <selection activeCell="C271" sqref="A1:C65536"/>
    </sheetView>
  </sheetViews>
  <sheetFormatPr defaultRowHeight="14.25"/>
  <cols>
    <col min="1" max="1" width="48.140625" style="1496" hidden="1" customWidth="1"/>
    <col min="2" max="2" width="105.85546875" style="1522" hidden="1" customWidth="1"/>
    <col min="3" max="3" width="48.140625" style="1496" hidden="1" customWidth="1"/>
    <col min="4" max="5" width="48.140625" style="1496" customWidth="1"/>
    <col min="6" max="16384" width="9.140625" style="1496"/>
  </cols>
  <sheetData>
    <row r="1" spans="1:3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.75">
      <c r="A9" s="1503"/>
      <c r="B9" s="1503"/>
      <c r="C9" s="1504"/>
    </row>
    <row r="10" spans="1:3">
      <c r="A10" s="1609" t="s">
        <v>811</v>
      </c>
      <c r="B10" s="1610" t="s">
        <v>814</v>
      </c>
      <c r="C10" s="1609"/>
    </row>
    <row r="11" spans="1:3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.75">
      <c r="A147" s="1518">
        <v>5534</v>
      </c>
      <c r="B147" s="1517" t="s">
        <v>583</v>
      </c>
      <c r="C147" s="1518">
        <v>5534</v>
      </c>
    </row>
    <row r="148" spans="1:3" ht="15.7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.7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81" spans="1:3">
      <c r="A281" s="1494" t="s">
        <v>811</v>
      </c>
      <c r="B281" s="1495" t="s">
        <v>813</v>
      </c>
    </row>
    <row r="282" spans="1:3">
      <c r="A282" s="1523" t="s">
        <v>657</v>
      </c>
      <c r="B282" s="1524"/>
    </row>
    <row r="283" spans="1:3">
      <c r="A283" s="1523" t="s">
        <v>1241</v>
      </c>
      <c r="B283" s="1524"/>
    </row>
    <row r="284" spans="1:3">
      <c r="A284" s="1525" t="s">
        <v>1242</v>
      </c>
      <c r="B284" s="1526" t="s">
        <v>1243</v>
      </c>
    </row>
    <row r="285" spans="1:3">
      <c r="A285" s="1525" t="s">
        <v>1244</v>
      </c>
      <c r="B285" s="1526" t="s">
        <v>1245</v>
      </c>
    </row>
    <row r="286" spans="1:3">
      <c r="A286" s="1525" t="s">
        <v>1246</v>
      </c>
      <c r="B286" s="1526" t="s">
        <v>1247</v>
      </c>
    </row>
    <row r="287" spans="1:3">
      <c r="A287" s="1525" t="s">
        <v>1248</v>
      </c>
      <c r="B287" s="1526" t="s">
        <v>1249</v>
      </c>
    </row>
    <row r="288" spans="1:3">
      <c r="A288" s="1525" t="s">
        <v>1250</v>
      </c>
      <c r="B288" s="1527" t="s">
        <v>1251</v>
      </c>
    </row>
    <row r="289" spans="1:2">
      <c r="A289" s="1525" t="s">
        <v>1252</v>
      </c>
      <c r="B289" s="1526" t="s">
        <v>1253</v>
      </c>
    </row>
    <row r="290" spans="1:2">
      <c r="A290" s="1525" t="s">
        <v>1254</v>
      </c>
      <c r="B290" s="1526" t="s">
        <v>1255</v>
      </c>
    </row>
    <row r="291" spans="1:2">
      <c r="A291" s="1525" t="s">
        <v>1256</v>
      </c>
      <c r="B291" s="1527" t="s">
        <v>1257</v>
      </c>
    </row>
    <row r="292" spans="1:2">
      <c r="A292" s="1525" t="s">
        <v>1258</v>
      </c>
      <c r="B292" s="1526" t="s">
        <v>1259</v>
      </c>
    </row>
    <row r="293" spans="1:2">
      <c r="A293" s="1525" t="s">
        <v>1260</v>
      </c>
      <c r="B293" s="1526" t="s">
        <v>1261</v>
      </c>
    </row>
    <row r="294" spans="1:2">
      <c r="A294" s="1525" t="s">
        <v>1262</v>
      </c>
      <c r="B294" s="1527" t="s">
        <v>1263</v>
      </c>
    </row>
    <row r="295" spans="1:2">
      <c r="A295" s="1525" t="s">
        <v>1264</v>
      </c>
      <c r="B295" s="1528">
        <v>98315</v>
      </c>
    </row>
    <row r="296" spans="1:2">
      <c r="A296" s="1523" t="s">
        <v>1265</v>
      </c>
      <c r="B296" s="1593"/>
    </row>
    <row r="297" spans="1:2">
      <c r="A297" s="1525" t="s">
        <v>658</v>
      </c>
      <c r="B297" s="1529" t="s">
        <v>659</v>
      </c>
    </row>
    <row r="298" spans="1:2">
      <c r="A298" s="1525" t="s">
        <v>2056</v>
      </c>
      <c r="B298" s="1529" t="s">
        <v>660</v>
      </c>
    </row>
    <row r="299" spans="1:2">
      <c r="A299" s="1525" t="s">
        <v>661</v>
      </c>
      <c r="B299" s="1529" t="s">
        <v>662</v>
      </c>
    </row>
    <row r="300" spans="1:2">
      <c r="A300" s="1525" t="s">
        <v>663</v>
      </c>
      <c r="B300" s="1529" t="s">
        <v>664</v>
      </c>
    </row>
    <row r="301" spans="1:2">
      <c r="A301" s="1525" t="s">
        <v>665</v>
      </c>
      <c r="B301" s="1529" t="s">
        <v>666</v>
      </c>
    </row>
    <row r="302" spans="1:2">
      <c r="A302" s="1525" t="s">
        <v>2057</v>
      </c>
      <c r="B302" s="1529" t="s">
        <v>667</v>
      </c>
    </row>
    <row r="303" spans="1:2">
      <c r="A303" s="1525" t="s">
        <v>668</v>
      </c>
      <c r="B303" s="1529" t="s">
        <v>669</v>
      </c>
    </row>
    <row r="304" spans="1:2">
      <c r="A304" s="1525" t="s">
        <v>670</v>
      </c>
      <c r="B304" s="1529" t="s">
        <v>671</v>
      </c>
    </row>
    <row r="305" spans="1:2">
      <c r="A305" s="1525" t="s">
        <v>672</v>
      </c>
      <c r="B305" s="1529" t="s">
        <v>673</v>
      </c>
    </row>
    <row r="308" spans="1:2">
      <c r="A308" s="1494" t="s">
        <v>811</v>
      </c>
      <c r="B308" s="1495" t="s">
        <v>812</v>
      </c>
    </row>
    <row r="309" spans="1:2" ht="15.75">
      <c r="B309" s="1522" t="s">
        <v>1697</v>
      </c>
    </row>
    <row r="310" spans="1:2" ht="20.2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56" ht="16.5">
      <c r="A353" s="1532" t="s">
        <v>1323</v>
      </c>
      <c r="B353" s="1534" t="s">
        <v>92</v>
      </c>
    </row>
    <row r="354" spans="1:256" ht="16.5">
      <c r="A354" s="1532" t="s">
        <v>1324</v>
      </c>
      <c r="B354" s="1534" t="s">
        <v>1272</v>
      </c>
    </row>
    <row r="355" spans="1:256" ht="16.5">
      <c r="A355" s="1532" t="s">
        <v>1325</v>
      </c>
      <c r="B355" s="1534" t="s">
        <v>459</v>
      </c>
    </row>
    <row r="356" spans="1:256" ht="16.5">
      <c r="A356" s="1532" t="s">
        <v>1326</v>
      </c>
      <c r="B356" s="1534" t="s">
        <v>460</v>
      </c>
    </row>
    <row r="357" spans="1:256" ht="16.5">
      <c r="A357" s="1540" t="s">
        <v>1327</v>
      </c>
      <c r="B357" s="1541" t="s">
        <v>461</v>
      </c>
    </row>
    <row r="358" spans="1:256" ht="16.5">
      <c r="A358" s="1542" t="s">
        <v>1328</v>
      </c>
      <c r="B358" s="1543" t="s">
        <v>462</v>
      </c>
    </row>
    <row r="359" spans="1:256" ht="16.5">
      <c r="A359" s="1542" t="s">
        <v>1329</v>
      </c>
      <c r="B359" s="1543" t="s">
        <v>463</v>
      </c>
    </row>
    <row r="360" spans="1:256" ht="16.5">
      <c r="A360" s="1542" t="s">
        <v>1330</v>
      </c>
      <c r="B360" s="1543" t="s">
        <v>464</v>
      </c>
    </row>
    <row r="361" spans="1:256" ht="17.25" thickBot="1">
      <c r="A361" s="1544" t="s">
        <v>1331</v>
      </c>
      <c r="B361" s="1545" t="s">
        <v>465</v>
      </c>
    </row>
    <row r="362" spans="1:256" ht="19.5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56" ht="18.75">
      <c r="A363" s="1595"/>
      <c r="B363" s="1549" t="s">
        <v>1700</v>
      </c>
    </row>
    <row r="364" spans="1:256" ht="18.75">
      <c r="A364" s="1595"/>
      <c r="B364" s="1550" t="s">
        <v>1701</v>
      </c>
    </row>
    <row r="365" spans="1:256" ht="18.75">
      <c r="A365" s="1552" t="s">
        <v>1332</v>
      </c>
      <c r="B365" s="1551" t="s">
        <v>1702</v>
      </c>
    </row>
    <row r="366" spans="1:256" ht="18.75">
      <c r="A366" s="1552" t="s">
        <v>1333</v>
      </c>
      <c r="B366" s="1553" t="s">
        <v>1703</v>
      </c>
    </row>
    <row r="367" spans="1:256" ht="18.75">
      <c r="A367" s="1552" t="s">
        <v>1334</v>
      </c>
      <c r="B367" s="1554" t="s">
        <v>1704</v>
      </c>
    </row>
    <row r="368" spans="1:256" ht="18.75">
      <c r="A368" s="1552" t="s">
        <v>1335</v>
      </c>
      <c r="B368" s="1554" t="s">
        <v>1705</v>
      </c>
    </row>
    <row r="369" spans="1:5" ht="18.75">
      <c r="A369" s="1552" t="s">
        <v>1336</v>
      </c>
      <c r="B369" s="1554" t="s">
        <v>1706</v>
      </c>
    </row>
    <row r="370" spans="1:5" ht="18.75">
      <c r="A370" s="1552" t="s">
        <v>1337</v>
      </c>
      <c r="B370" s="1554" t="s">
        <v>1707</v>
      </c>
    </row>
    <row r="371" spans="1:5" ht="18.75">
      <c r="A371" s="1552" t="s">
        <v>1338</v>
      </c>
      <c r="B371" s="1554" t="s">
        <v>1708</v>
      </c>
    </row>
    <row r="372" spans="1:5" ht="18.75">
      <c r="A372" s="1552" t="s">
        <v>1339</v>
      </c>
      <c r="B372" s="1555" t="s">
        <v>1709</v>
      </c>
    </row>
    <row r="373" spans="1:5" ht="18.75">
      <c r="A373" s="1552" t="s">
        <v>1340</v>
      </c>
      <c r="B373" s="1555" t="s">
        <v>1710</v>
      </c>
    </row>
    <row r="374" spans="1:5" ht="18.75">
      <c r="A374" s="1552" t="s">
        <v>1341</v>
      </c>
      <c r="B374" s="1555" t="s">
        <v>1711</v>
      </c>
    </row>
    <row r="375" spans="1:5" ht="18.75">
      <c r="A375" s="1552" t="s">
        <v>1342</v>
      </c>
      <c r="B375" s="1555" t="s">
        <v>1712</v>
      </c>
    </row>
    <row r="376" spans="1:5" ht="18.75">
      <c r="A376" s="1552" t="s">
        <v>1343</v>
      </c>
      <c r="B376" s="1556" t="s">
        <v>1713</v>
      </c>
    </row>
    <row r="377" spans="1:5" ht="18.75">
      <c r="A377" s="1552" t="s">
        <v>1344</v>
      </c>
      <c r="B377" s="1556" t="s">
        <v>1714</v>
      </c>
    </row>
    <row r="378" spans="1:5" ht="18.75">
      <c r="A378" s="1552" t="s">
        <v>1345</v>
      </c>
      <c r="B378" s="1555" t="s">
        <v>1715</v>
      </c>
    </row>
    <row r="379" spans="1:5" ht="18.75">
      <c r="A379" s="1552" t="s">
        <v>1346</v>
      </c>
      <c r="B379" s="1555" t="s">
        <v>1716</v>
      </c>
      <c r="C379" s="1557" t="s">
        <v>186</v>
      </c>
      <c r="E379" s="1558"/>
    </row>
    <row r="380" spans="1:5" ht="18.75">
      <c r="A380" s="1552" t="s">
        <v>1347</v>
      </c>
      <c r="B380" s="1554" t="s">
        <v>1717</v>
      </c>
      <c r="C380" s="1557" t="s">
        <v>186</v>
      </c>
      <c r="E380" s="1558"/>
    </row>
    <row r="381" spans="1:5" ht="18.75">
      <c r="A381" s="1552" t="s">
        <v>1348</v>
      </c>
      <c r="B381" s="1555" t="s">
        <v>1718</v>
      </c>
      <c r="C381" s="1557" t="s">
        <v>186</v>
      </c>
      <c r="E381" s="1558"/>
    </row>
    <row r="382" spans="1:5" ht="18.75">
      <c r="A382" s="1552" t="s">
        <v>1349</v>
      </c>
      <c r="B382" s="1555" t="s">
        <v>1719</v>
      </c>
      <c r="C382" s="1557" t="s">
        <v>186</v>
      </c>
      <c r="E382" s="1558"/>
    </row>
    <row r="383" spans="1:5" ht="18.75">
      <c r="A383" s="1552" t="s">
        <v>1350</v>
      </c>
      <c r="B383" s="1555" t="s">
        <v>1720</v>
      </c>
      <c r="C383" s="1557" t="s">
        <v>186</v>
      </c>
      <c r="E383" s="1558"/>
    </row>
    <row r="384" spans="1:5" ht="18.75">
      <c r="A384" s="1552" t="s">
        <v>1351</v>
      </c>
      <c r="B384" s="1555" t="s">
        <v>1721</v>
      </c>
      <c r="C384" s="1557" t="s">
        <v>186</v>
      </c>
      <c r="E384" s="1558"/>
    </row>
    <row r="385" spans="1:5" ht="18.75">
      <c r="A385" s="1552" t="s">
        <v>1352</v>
      </c>
      <c r="B385" s="1555" t="s">
        <v>1722</v>
      </c>
      <c r="C385" s="1557" t="s">
        <v>186</v>
      </c>
      <c r="E385" s="1558"/>
    </row>
    <row r="386" spans="1:5" ht="18.75">
      <c r="A386" s="1552" t="s">
        <v>1353</v>
      </c>
      <c r="B386" s="1555" t="s">
        <v>1723</v>
      </c>
      <c r="C386" s="1557" t="s">
        <v>186</v>
      </c>
      <c r="E386" s="1558"/>
    </row>
    <row r="387" spans="1:5" ht="18.75">
      <c r="A387" s="1552" t="s">
        <v>1354</v>
      </c>
      <c r="B387" s="1555" t="s">
        <v>1724</v>
      </c>
      <c r="C387" s="1557" t="s">
        <v>186</v>
      </c>
      <c r="E387" s="1558"/>
    </row>
    <row r="388" spans="1:5" ht="18.75">
      <c r="A388" s="1552" t="s">
        <v>1355</v>
      </c>
      <c r="B388" s="1554" t="s">
        <v>1725</v>
      </c>
      <c r="C388" s="1557" t="s">
        <v>186</v>
      </c>
      <c r="E388" s="1558"/>
    </row>
    <row r="389" spans="1:5" ht="18.75">
      <c r="A389" s="1552" t="s">
        <v>1356</v>
      </c>
      <c r="B389" s="1555" t="s">
        <v>1726</v>
      </c>
      <c r="C389" s="1557" t="s">
        <v>186</v>
      </c>
      <c r="E389" s="1558"/>
    </row>
    <row r="390" spans="1:5" ht="18.75">
      <c r="A390" s="1552" t="s">
        <v>1357</v>
      </c>
      <c r="B390" s="1554" t="s">
        <v>1727</v>
      </c>
      <c r="C390" s="1557" t="s">
        <v>186</v>
      </c>
      <c r="E390" s="1558"/>
    </row>
    <row r="391" spans="1:5" ht="18.75">
      <c r="A391" s="1552" t="s">
        <v>1358</v>
      </c>
      <c r="B391" s="1554" t="s">
        <v>1728</v>
      </c>
      <c r="C391" s="1557" t="s">
        <v>186</v>
      </c>
      <c r="E391" s="1558"/>
    </row>
    <row r="392" spans="1:5" ht="18.75">
      <c r="A392" s="1552" t="s">
        <v>1359</v>
      </c>
      <c r="B392" s="1554" t="s">
        <v>1729</v>
      </c>
      <c r="C392" s="1557" t="s">
        <v>186</v>
      </c>
      <c r="E392" s="1558"/>
    </row>
    <row r="393" spans="1:5" ht="18.75">
      <c r="A393" s="1552" t="s">
        <v>1360</v>
      </c>
      <c r="B393" s="1554" t="s">
        <v>1730</v>
      </c>
      <c r="C393" s="1557" t="s">
        <v>186</v>
      </c>
      <c r="E393" s="1558"/>
    </row>
    <row r="394" spans="1:5" ht="18.75">
      <c r="A394" s="1552" t="s">
        <v>1361</v>
      </c>
      <c r="B394" s="1554" t="s">
        <v>1731</v>
      </c>
      <c r="C394" s="1557" t="s">
        <v>186</v>
      </c>
      <c r="E394" s="1558"/>
    </row>
    <row r="395" spans="1:5" ht="18.75">
      <c r="A395" s="1552" t="s">
        <v>1362</v>
      </c>
      <c r="B395" s="1554" t="s">
        <v>1732</v>
      </c>
      <c r="C395" s="1557" t="s">
        <v>186</v>
      </c>
      <c r="E395" s="1558"/>
    </row>
    <row r="396" spans="1:5" ht="18.75">
      <c r="A396" s="1552" t="s">
        <v>1363</v>
      </c>
      <c r="B396" s="1554" t="s">
        <v>1733</v>
      </c>
      <c r="C396" s="1557" t="s">
        <v>186</v>
      </c>
      <c r="E396" s="1558"/>
    </row>
    <row r="397" spans="1:5" ht="18.75">
      <c r="A397" s="1552" t="s">
        <v>1364</v>
      </c>
      <c r="B397" s="1554" t="s">
        <v>1734</v>
      </c>
      <c r="C397" s="1557" t="s">
        <v>186</v>
      </c>
      <c r="E397" s="1558"/>
    </row>
    <row r="398" spans="1:5" ht="18.75">
      <c r="A398" s="1552" t="s">
        <v>1365</v>
      </c>
      <c r="B398" s="1559" t="s">
        <v>1735</v>
      </c>
      <c r="C398" s="1557" t="s">
        <v>186</v>
      </c>
      <c r="E398" s="1558"/>
    </row>
    <row r="399" spans="1:5" ht="18.75">
      <c r="A399" s="1552" t="s">
        <v>1366</v>
      </c>
      <c r="B399" s="1560" t="s">
        <v>1273</v>
      </c>
      <c r="C399" s="1557" t="s">
        <v>186</v>
      </c>
      <c r="E399" s="1558"/>
    </row>
    <row r="400" spans="1:5" ht="18.75">
      <c r="A400" s="1596" t="s">
        <v>1367</v>
      </c>
      <c r="B400" s="1561" t="s">
        <v>1736</v>
      </c>
      <c r="C400" s="1557" t="s">
        <v>186</v>
      </c>
      <c r="E400" s="1558"/>
    </row>
    <row r="401" spans="1:5" ht="18.75">
      <c r="A401" s="1595" t="s">
        <v>186</v>
      </c>
      <c r="B401" s="1562" t="s">
        <v>1737</v>
      </c>
      <c r="C401" s="1557" t="s">
        <v>186</v>
      </c>
      <c r="E401" s="1558"/>
    </row>
    <row r="402" spans="1:5" ht="18.75">
      <c r="A402" s="1567" t="s">
        <v>1368</v>
      </c>
      <c r="B402" s="1563" t="s">
        <v>1738</v>
      </c>
      <c r="C402" s="1557" t="s">
        <v>186</v>
      </c>
      <c r="E402" s="1558"/>
    </row>
    <row r="403" spans="1:5" ht="18.75">
      <c r="A403" s="1552" t="s">
        <v>1369</v>
      </c>
      <c r="B403" s="1539" t="s">
        <v>1739</v>
      </c>
      <c r="C403" s="1557" t="s">
        <v>186</v>
      </c>
      <c r="E403" s="1558"/>
    </row>
    <row r="404" spans="1:5" ht="18.75">
      <c r="A404" s="1597" t="s">
        <v>1370</v>
      </c>
      <c r="B404" s="1564" t="s">
        <v>1740</v>
      </c>
      <c r="C404" s="1557" t="s">
        <v>186</v>
      </c>
      <c r="E404" s="1558"/>
    </row>
    <row r="405" spans="1:5" ht="18.75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.75">
      <c r="A409" s="1595" t="s">
        <v>186</v>
      </c>
      <c r="B409" s="1565" t="s">
        <v>1742</v>
      </c>
      <c r="C409" s="1557" t="s">
        <v>186</v>
      </c>
      <c r="E409" s="1558"/>
    </row>
    <row r="410" spans="1:5" ht="18.75">
      <c r="A410" s="1567" t="s">
        <v>1371</v>
      </c>
      <c r="B410" s="1563" t="s">
        <v>1274</v>
      </c>
      <c r="C410" s="1557" t="s">
        <v>186</v>
      </c>
      <c r="E410" s="1558"/>
    </row>
    <row r="411" spans="1:5" ht="18.75">
      <c r="A411" s="1567" t="s">
        <v>1372</v>
      </c>
      <c r="B411" s="1563" t="s">
        <v>1275</v>
      </c>
      <c r="C411" s="1557" t="s">
        <v>186</v>
      </c>
      <c r="E411" s="1558"/>
    </row>
    <row r="412" spans="1:5" ht="18.75">
      <c r="A412" s="1567" t="s">
        <v>1373</v>
      </c>
      <c r="B412" s="1563" t="s">
        <v>187</v>
      </c>
      <c r="C412" s="1557" t="s">
        <v>186</v>
      </c>
      <c r="E412" s="1558"/>
    </row>
    <row r="413" spans="1:5" ht="19.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9.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.75">
      <c r="A422" s="1552" t="s">
        <v>1383</v>
      </c>
      <c r="B422" s="1574" t="s">
        <v>1743</v>
      </c>
      <c r="C422" s="1557" t="s">
        <v>186</v>
      </c>
      <c r="E422" s="1558"/>
    </row>
    <row r="423" spans="1:5" ht="18.75">
      <c r="A423" s="1552" t="s">
        <v>1384</v>
      </c>
      <c r="B423" s="1575" t="s">
        <v>1744</v>
      </c>
      <c r="C423" s="1557" t="s">
        <v>186</v>
      </c>
      <c r="E423" s="1558"/>
    </row>
    <row r="424" spans="1:5" ht="19.5">
      <c r="A424" s="1552" t="s">
        <v>1385</v>
      </c>
      <c r="B424" s="1576" t="s">
        <v>1745</v>
      </c>
      <c r="C424" s="1557" t="s">
        <v>186</v>
      </c>
      <c r="E424" s="1558"/>
    </row>
    <row r="425" spans="1:5" ht="18.75">
      <c r="A425" s="1552" t="s">
        <v>1386</v>
      </c>
      <c r="B425" s="1575" t="s">
        <v>1746</v>
      </c>
      <c r="C425" s="1557" t="s">
        <v>186</v>
      </c>
      <c r="E425" s="1558"/>
    </row>
    <row r="426" spans="1:5" ht="18.75">
      <c r="A426" s="1552" t="s">
        <v>1387</v>
      </c>
      <c r="B426" s="1575" t="s">
        <v>1747</v>
      </c>
      <c r="C426" s="1557" t="s">
        <v>186</v>
      </c>
      <c r="E426" s="1558"/>
    </row>
    <row r="427" spans="1:5" ht="18.75">
      <c r="A427" s="1552" t="s">
        <v>1388</v>
      </c>
      <c r="B427" s="1577" t="s">
        <v>1748</v>
      </c>
      <c r="C427" s="1557" t="s">
        <v>186</v>
      </c>
      <c r="E427" s="1558"/>
    </row>
    <row r="428" spans="1:5" ht="18.75">
      <c r="A428" s="1552" t="s">
        <v>1389</v>
      </c>
      <c r="B428" s="1577" t="s">
        <v>1749</v>
      </c>
      <c r="C428" s="1557" t="s">
        <v>186</v>
      </c>
      <c r="E428" s="1558"/>
    </row>
    <row r="429" spans="1:5" ht="18.75">
      <c r="A429" s="1552" t="s">
        <v>1390</v>
      </c>
      <c r="B429" s="1577" t="s">
        <v>1750</v>
      </c>
      <c r="C429" s="1557" t="s">
        <v>186</v>
      </c>
      <c r="E429" s="1558"/>
    </row>
    <row r="430" spans="1:5" ht="18.75">
      <c r="A430" s="1552" t="s">
        <v>1391</v>
      </c>
      <c r="B430" s="1577" t="s">
        <v>1751</v>
      </c>
      <c r="C430" s="1557" t="s">
        <v>186</v>
      </c>
      <c r="E430" s="1558"/>
    </row>
    <row r="431" spans="1:5" ht="18.75">
      <c r="A431" s="1552" t="s">
        <v>1392</v>
      </c>
      <c r="B431" s="1577" t="s">
        <v>1752</v>
      </c>
      <c r="C431" s="1557" t="s">
        <v>186</v>
      </c>
      <c r="E431" s="1558"/>
    </row>
    <row r="432" spans="1:5" ht="18.75">
      <c r="A432" s="1552" t="s">
        <v>1393</v>
      </c>
      <c r="B432" s="1575" t="s">
        <v>1753</v>
      </c>
      <c r="C432" s="1557" t="s">
        <v>186</v>
      </c>
      <c r="E432" s="1558"/>
    </row>
    <row r="433" spans="1:5" ht="18.75">
      <c r="A433" s="1552" t="s">
        <v>1394</v>
      </c>
      <c r="B433" s="1575" t="s">
        <v>1754</v>
      </c>
      <c r="C433" s="1557" t="s">
        <v>186</v>
      </c>
      <c r="E433" s="1558"/>
    </row>
    <row r="434" spans="1:5" ht="18.75">
      <c r="A434" s="1552" t="s">
        <v>1395</v>
      </c>
      <c r="B434" s="1575" t="s">
        <v>1755</v>
      </c>
      <c r="C434" s="1557" t="s">
        <v>186</v>
      </c>
      <c r="E434" s="1558"/>
    </row>
    <row r="435" spans="1:5" ht="19.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.75">
      <c r="A436" s="1552" t="s">
        <v>1397</v>
      </c>
      <c r="B436" s="1574" t="s">
        <v>1757</v>
      </c>
      <c r="C436" s="1557" t="s">
        <v>186</v>
      </c>
      <c r="E436" s="1558"/>
    </row>
    <row r="437" spans="1:5" ht="19.5">
      <c r="A437" s="1552" t="s">
        <v>1398</v>
      </c>
      <c r="B437" s="1576" t="s">
        <v>1758</v>
      </c>
      <c r="C437" s="1557" t="s">
        <v>186</v>
      </c>
      <c r="E437" s="1558"/>
    </row>
    <row r="438" spans="1:5" ht="18.75">
      <c r="A438" s="1552" t="s">
        <v>1399</v>
      </c>
      <c r="B438" s="1575" t="s">
        <v>1759</v>
      </c>
      <c r="C438" s="1557" t="s">
        <v>186</v>
      </c>
      <c r="E438" s="1558"/>
    </row>
    <row r="439" spans="1:5" ht="18.75">
      <c r="A439" s="1552" t="s">
        <v>1400</v>
      </c>
      <c r="B439" s="1575" t="s">
        <v>1760</v>
      </c>
      <c r="C439" s="1557" t="s">
        <v>186</v>
      </c>
      <c r="E439" s="1558"/>
    </row>
    <row r="440" spans="1:5" ht="18.75">
      <c r="A440" s="1552" t="s">
        <v>1401</v>
      </c>
      <c r="B440" s="1575" t="s">
        <v>1761</v>
      </c>
      <c r="C440" s="1557" t="s">
        <v>186</v>
      </c>
      <c r="E440" s="1558"/>
    </row>
    <row r="441" spans="1:5" ht="18.75">
      <c r="A441" s="1552" t="s">
        <v>1402</v>
      </c>
      <c r="B441" s="1575" t="s">
        <v>1762</v>
      </c>
      <c r="C441" s="1557" t="s">
        <v>186</v>
      </c>
      <c r="E441" s="1558"/>
    </row>
    <row r="442" spans="1:5" ht="18.75">
      <c r="A442" s="1552" t="s">
        <v>1403</v>
      </c>
      <c r="B442" s="1575" t="s">
        <v>1763</v>
      </c>
      <c r="C442" s="1557" t="s">
        <v>186</v>
      </c>
      <c r="E442" s="1558"/>
    </row>
    <row r="443" spans="1:5" ht="18.75">
      <c r="A443" s="1552" t="s">
        <v>1404</v>
      </c>
      <c r="B443" s="1575" t="s">
        <v>1764</v>
      </c>
      <c r="C443" s="1557" t="s">
        <v>186</v>
      </c>
      <c r="E443" s="1558"/>
    </row>
    <row r="444" spans="1:5" ht="18.75">
      <c r="A444" s="1552" t="s">
        <v>1405</v>
      </c>
      <c r="B444" s="1575" t="s">
        <v>1765</v>
      </c>
      <c r="C444" s="1557" t="s">
        <v>186</v>
      </c>
      <c r="E444" s="1558"/>
    </row>
    <row r="445" spans="1:5" ht="18.75">
      <c r="A445" s="1552" t="s">
        <v>1406</v>
      </c>
      <c r="B445" s="1575" t="s">
        <v>1766</v>
      </c>
      <c r="C445" s="1557" t="s">
        <v>186</v>
      </c>
      <c r="E445" s="1558"/>
    </row>
    <row r="446" spans="1:5" ht="18.75">
      <c r="A446" s="1552" t="s">
        <v>1407</v>
      </c>
      <c r="B446" s="1575" t="s">
        <v>1767</v>
      </c>
      <c r="C446" s="1557" t="s">
        <v>186</v>
      </c>
      <c r="E446" s="1558"/>
    </row>
    <row r="447" spans="1:5" ht="18.75">
      <c r="A447" s="1552" t="s">
        <v>1408</v>
      </c>
      <c r="B447" s="1575" t="s">
        <v>1768</v>
      </c>
      <c r="C447" s="1557" t="s">
        <v>186</v>
      </c>
      <c r="E447" s="1558"/>
    </row>
    <row r="448" spans="1:5" ht="19.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.75">
      <c r="A449" s="1552" t="s">
        <v>1410</v>
      </c>
      <c r="B449" s="1574" t="s">
        <v>1770</v>
      </c>
      <c r="C449" s="1557" t="s">
        <v>186</v>
      </c>
      <c r="E449" s="1558"/>
    </row>
    <row r="450" spans="1:5" ht="18.75">
      <c r="A450" s="1552" t="s">
        <v>1411</v>
      </c>
      <c r="B450" s="1575" t="s">
        <v>1771</v>
      </c>
      <c r="C450" s="1557" t="s">
        <v>186</v>
      </c>
      <c r="E450" s="1558"/>
    </row>
    <row r="451" spans="1:5" ht="18.75">
      <c r="A451" s="1552" t="s">
        <v>1412</v>
      </c>
      <c r="B451" s="1575" t="s">
        <v>1772</v>
      </c>
      <c r="C451" s="1557" t="s">
        <v>186</v>
      </c>
      <c r="E451" s="1558"/>
    </row>
    <row r="452" spans="1:5" ht="18.75">
      <c r="A452" s="1552" t="s">
        <v>1413</v>
      </c>
      <c r="B452" s="1575" t="s">
        <v>1773</v>
      </c>
      <c r="C452" s="1557" t="s">
        <v>186</v>
      </c>
      <c r="E452" s="1558"/>
    </row>
    <row r="453" spans="1:5" ht="19.5">
      <c r="A453" s="1552" t="s">
        <v>1414</v>
      </c>
      <c r="B453" s="1576" t="s">
        <v>1774</v>
      </c>
      <c r="C453" s="1557" t="s">
        <v>186</v>
      </c>
      <c r="E453" s="1558"/>
    </row>
    <row r="454" spans="1:5" ht="18.75">
      <c r="A454" s="1552" t="s">
        <v>1415</v>
      </c>
      <c r="B454" s="1575" t="s">
        <v>1775</v>
      </c>
      <c r="C454" s="1557" t="s">
        <v>186</v>
      </c>
      <c r="E454" s="1558"/>
    </row>
    <row r="455" spans="1:5" ht="18.75">
      <c r="A455" s="1552" t="s">
        <v>1416</v>
      </c>
      <c r="B455" s="1575" t="s">
        <v>1776</v>
      </c>
      <c r="C455" s="1557" t="s">
        <v>186</v>
      </c>
      <c r="E455" s="1558"/>
    </row>
    <row r="456" spans="1:5" ht="18.75">
      <c r="A456" s="1552" t="s">
        <v>1417</v>
      </c>
      <c r="B456" s="1575" t="s">
        <v>1777</v>
      </c>
      <c r="C456" s="1557" t="s">
        <v>186</v>
      </c>
      <c r="E456" s="1558"/>
    </row>
    <row r="457" spans="1:5" ht="18.75">
      <c r="A457" s="1552" t="s">
        <v>1418</v>
      </c>
      <c r="B457" s="1575" t="s">
        <v>1778</v>
      </c>
      <c r="C457" s="1557" t="s">
        <v>186</v>
      </c>
      <c r="E457" s="1558"/>
    </row>
    <row r="458" spans="1:5" ht="18.75">
      <c r="A458" s="1552" t="s">
        <v>1419</v>
      </c>
      <c r="B458" s="1575" t="s">
        <v>1779</v>
      </c>
      <c r="C458" s="1557" t="s">
        <v>186</v>
      </c>
      <c r="E458" s="1558"/>
    </row>
    <row r="459" spans="1:5" ht="18.75">
      <c r="A459" s="1552" t="s">
        <v>1420</v>
      </c>
      <c r="B459" s="1575" t="s">
        <v>1780</v>
      </c>
      <c r="C459" s="1557" t="s">
        <v>186</v>
      </c>
      <c r="E459" s="1558"/>
    </row>
    <row r="460" spans="1:5" ht="19.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9.5">
      <c r="A461" s="1552" t="s">
        <v>1422</v>
      </c>
      <c r="B461" s="1579" t="s">
        <v>1782</v>
      </c>
      <c r="C461" s="1557" t="s">
        <v>186</v>
      </c>
      <c r="E461" s="1558"/>
    </row>
    <row r="462" spans="1:5" ht="18.75">
      <c r="A462" s="1552" t="s">
        <v>1423</v>
      </c>
      <c r="B462" s="1575" t="s">
        <v>1783</v>
      </c>
      <c r="C462" s="1557" t="s">
        <v>186</v>
      </c>
      <c r="E462" s="1558"/>
    </row>
    <row r="463" spans="1:5" ht="18.75">
      <c r="A463" s="1552" t="s">
        <v>1424</v>
      </c>
      <c r="B463" s="1575" t="s">
        <v>1784</v>
      </c>
      <c r="C463" s="1557" t="s">
        <v>186</v>
      </c>
      <c r="E463" s="1558"/>
    </row>
    <row r="464" spans="1:5" ht="18.75">
      <c r="A464" s="1552" t="s">
        <v>1425</v>
      </c>
      <c r="B464" s="1575" t="s">
        <v>1785</v>
      </c>
      <c r="C464" s="1557" t="s">
        <v>186</v>
      </c>
      <c r="E464" s="1558"/>
    </row>
    <row r="465" spans="1:5" ht="18.75">
      <c r="A465" s="1552" t="s">
        <v>1426</v>
      </c>
      <c r="B465" s="1575" t="s">
        <v>1786</v>
      </c>
      <c r="C465" s="1557" t="s">
        <v>186</v>
      </c>
      <c r="E465" s="1558"/>
    </row>
    <row r="466" spans="1:5" ht="18.75">
      <c r="A466" s="1552" t="s">
        <v>1427</v>
      </c>
      <c r="B466" s="1575" t="s">
        <v>1787</v>
      </c>
      <c r="C466" s="1557" t="s">
        <v>186</v>
      </c>
      <c r="E466" s="1558"/>
    </row>
    <row r="467" spans="1:5" ht="18.75">
      <c r="A467" s="1552" t="s">
        <v>1428</v>
      </c>
      <c r="B467" s="1575" t="s">
        <v>1788</v>
      </c>
      <c r="C467" s="1557" t="s">
        <v>186</v>
      </c>
      <c r="E467" s="1558"/>
    </row>
    <row r="468" spans="1:5" ht="18.75">
      <c r="A468" s="1552" t="s">
        <v>1429</v>
      </c>
      <c r="B468" s="1575" t="s">
        <v>1789</v>
      </c>
      <c r="C468" s="1557" t="s">
        <v>186</v>
      </c>
      <c r="E468" s="1558"/>
    </row>
    <row r="469" spans="1:5" ht="18.75">
      <c r="A469" s="1552" t="s">
        <v>1430</v>
      </c>
      <c r="B469" s="1575" t="s">
        <v>1790</v>
      </c>
      <c r="C469" s="1557" t="s">
        <v>186</v>
      </c>
      <c r="E469" s="1558"/>
    </row>
    <row r="470" spans="1:5" ht="19.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.75">
      <c r="A471" s="1552" t="s">
        <v>1432</v>
      </c>
      <c r="B471" s="1574" t="s">
        <v>1792</v>
      </c>
      <c r="C471" s="1557" t="s">
        <v>186</v>
      </c>
      <c r="E471" s="1558"/>
    </row>
    <row r="472" spans="1:5" ht="18.75">
      <c r="A472" s="1552" t="s">
        <v>1433</v>
      </c>
      <c r="B472" s="1575" t="s">
        <v>1793</v>
      </c>
      <c r="C472" s="1557" t="s">
        <v>186</v>
      </c>
      <c r="E472" s="1558"/>
    </row>
    <row r="473" spans="1:5" ht="18.75">
      <c r="A473" s="1552" t="s">
        <v>1434</v>
      </c>
      <c r="B473" s="1575" t="s">
        <v>1794</v>
      </c>
      <c r="C473" s="1557" t="s">
        <v>186</v>
      </c>
      <c r="E473" s="1558"/>
    </row>
    <row r="474" spans="1:5" ht="19.5">
      <c r="A474" s="1552" t="s">
        <v>1435</v>
      </c>
      <c r="B474" s="1576" t="s">
        <v>1795</v>
      </c>
      <c r="C474" s="1557" t="s">
        <v>186</v>
      </c>
      <c r="E474" s="1558"/>
    </row>
    <row r="475" spans="1:5" ht="18.75">
      <c r="A475" s="1552" t="s">
        <v>1436</v>
      </c>
      <c r="B475" s="1575" t="s">
        <v>1796</v>
      </c>
      <c r="C475" s="1557" t="s">
        <v>186</v>
      </c>
      <c r="E475" s="1558"/>
    </row>
    <row r="476" spans="1:5" ht="18.75">
      <c r="A476" s="1552" t="s">
        <v>1437</v>
      </c>
      <c r="B476" s="1575" t="s">
        <v>1797</v>
      </c>
      <c r="C476" s="1557" t="s">
        <v>186</v>
      </c>
      <c r="E476" s="1558"/>
    </row>
    <row r="477" spans="1:5" ht="18.75">
      <c r="A477" s="1552" t="s">
        <v>1438</v>
      </c>
      <c r="B477" s="1575" t="s">
        <v>1798</v>
      </c>
      <c r="C477" s="1557" t="s">
        <v>186</v>
      </c>
      <c r="E477" s="1558"/>
    </row>
    <row r="478" spans="1:5" ht="18.75">
      <c r="A478" s="1552" t="s">
        <v>1439</v>
      </c>
      <c r="B478" s="1575" t="s">
        <v>1799</v>
      </c>
      <c r="C478" s="1557" t="s">
        <v>186</v>
      </c>
      <c r="E478" s="1558"/>
    </row>
    <row r="479" spans="1:5" ht="18.75">
      <c r="A479" s="1552" t="s">
        <v>1440</v>
      </c>
      <c r="B479" s="1575" t="s">
        <v>1800</v>
      </c>
      <c r="C479" s="1557" t="s">
        <v>186</v>
      </c>
      <c r="E479" s="1558"/>
    </row>
    <row r="480" spans="1:5" ht="18.75">
      <c r="A480" s="1552" t="s">
        <v>1441</v>
      </c>
      <c r="B480" s="1575" t="s">
        <v>1801</v>
      </c>
      <c r="C480" s="1557" t="s">
        <v>186</v>
      </c>
      <c r="E480" s="1558"/>
    </row>
    <row r="481" spans="1:5" ht="19.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.75">
      <c r="A482" s="1552" t="s">
        <v>1443</v>
      </c>
      <c r="B482" s="1574" t="s">
        <v>1803</v>
      </c>
      <c r="C482" s="1557" t="s">
        <v>186</v>
      </c>
      <c r="E482" s="1558"/>
    </row>
    <row r="483" spans="1:5" ht="18.75">
      <c r="A483" s="1552" t="s">
        <v>1444</v>
      </c>
      <c r="B483" s="1575" t="s">
        <v>1804</v>
      </c>
      <c r="C483" s="1557" t="s">
        <v>186</v>
      </c>
      <c r="E483" s="1558"/>
    </row>
    <row r="484" spans="1:5" ht="19.5">
      <c r="A484" s="1552" t="s">
        <v>1445</v>
      </c>
      <c r="B484" s="1576" t="s">
        <v>1805</v>
      </c>
      <c r="C484" s="1557" t="s">
        <v>186</v>
      </c>
      <c r="E484" s="1558"/>
    </row>
    <row r="485" spans="1:5" ht="18.75">
      <c r="A485" s="1552" t="s">
        <v>1446</v>
      </c>
      <c r="B485" s="1575" t="s">
        <v>1806</v>
      </c>
      <c r="C485" s="1557" t="s">
        <v>186</v>
      </c>
      <c r="E485" s="1558"/>
    </row>
    <row r="486" spans="1:5" ht="18.75">
      <c r="A486" s="1552" t="s">
        <v>1447</v>
      </c>
      <c r="B486" s="1575" t="s">
        <v>1807</v>
      </c>
      <c r="C486" s="1557" t="s">
        <v>186</v>
      </c>
      <c r="E486" s="1558"/>
    </row>
    <row r="487" spans="1:5" ht="18.75">
      <c r="A487" s="1552" t="s">
        <v>1448</v>
      </c>
      <c r="B487" s="1575" t="s">
        <v>1808</v>
      </c>
      <c r="C487" s="1557" t="s">
        <v>186</v>
      </c>
      <c r="E487" s="1558"/>
    </row>
    <row r="488" spans="1:5" ht="18.75">
      <c r="A488" s="1552" t="s">
        <v>1449</v>
      </c>
      <c r="B488" s="1575" t="s">
        <v>1809</v>
      </c>
      <c r="C488" s="1557" t="s">
        <v>186</v>
      </c>
      <c r="E488" s="1558"/>
    </row>
    <row r="489" spans="1:5" ht="18.75">
      <c r="A489" s="1552" t="s">
        <v>1450</v>
      </c>
      <c r="B489" s="1575" t="s">
        <v>1810</v>
      </c>
      <c r="C489" s="1557" t="s">
        <v>186</v>
      </c>
      <c r="E489" s="1558"/>
    </row>
    <row r="490" spans="1:5" ht="18.75">
      <c r="A490" s="1552" t="s">
        <v>1451</v>
      </c>
      <c r="B490" s="1575" t="s">
        <v>1811</v>
      </c>
      <c r="C490" s="1557" t="s">
        <v>186</v>
      </c>
      <c r="E490" s="1558"/>
    </row>
    <row r="491" spans="1:5" ht="19.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9.5">
      <c r="A492" s="1552" t="s">
        <v>1453</v>
      </c>
      <c r="B492" s="1579" t="s">
        <v>1813</v>
      </c>
      <c r="C492" s="1557" t="s">
        <v>186</v>
      </c>
      <c r="E492" s="1558"/>
    </row>
    <row r="493" spans="1:5" ht="18.75">
      <c r="A493" s="1552" t="s">
        <v>1454</v>
      </c>
      <c r="B493" s="1575" t="s">
        <v>1814</v>
      </c>
      <c r="C493" s="1557" t="s">
        <v>186</v>
      </c>
      <c r="E493" s="1558"/>
    </row>
    <row r="494" spans="1:5" ht="18.75">
      <c r="A494" s="1552" t="s">
        <v>1455</v>
      </c>
      <c r="B494" s="1575" t="s">
        <v>1815</v>
      </c>
      <c r="C494" s="1557" t="s">
        <v>186</v>
      </c>
      <c r="E494" s="1558"/>
    </row>
    <row r="495" spans="1:5" ht="19.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.75">
      <c r="A496" s="1552" t="s">
        <v>1457</v>
      </c>
      <c r="B496" s="1574" t="s">
        <v>1817</v>
      </c>
      <c r="C496" s="1557" t="s">
        <v>186</v>
      </c>
      <c r="E496" s="1558"/>
    </row>
    <row r="497" spans="1:5" ht="18.75">
      <c r="A497" s="1552" t="s">
        <v>1458</v>
      </c>
      <c r="B497" s="1575" t="s">
        <v>1818</v>
      </c>
      <c r="C497" s="1557" t="s">
        <v>186</v>
      </c>
      <c r="E497" s="1558"/>
    </row>
    <row r="498" spans="1:5" ht="19.5">
      <c r="A498" s="1552" t="s">
        <v>1459</v>
      </c>
      <c r="B498" s="1576" t="s">
        <v>1819</v>
      </c>
      <c r="C498" s="1557" t="s">
        <v>186</v>
      </c>
      <c r="E498" s="1558"/>
    </row>
    <row r="499" spans="1:5" ht="18.75">
      <c r="A499" s="1552" t="s">
        <v>1460</v>
      </c>
      <c r="B499" s="1575" t="s">
        <v>1820</v>
      </c>
      <c r="C499" s="1557" t="s">
        <v>186</v>
      </c>
      <c r="E499" s="1558"/>
    </row>
    <row r="500" spans="1:5" ht="18.75">
      <c r="A500" s="1552" t="s">
        <v>1461</v>
      </c>
      <c r="B500" s="1575" t="s">
        <v>1821</v>
      </c>
      <c r="C500" s="1557" t="s">
        <v>186</v>
      </c>
      <c r="E500" s="1558"/>
    </row>
    <row r="501" spans="1:5" ht="18.75">
      <c r="A501" s="1552" t="s">
        <v>1462</v>
      </c>
      <c r="B501" s="1575" t="s">
        <v>1822</v>
      </c>
      <c r="C501" s="1557" t="s">
        <v>186</v>
      </c>
      <c r="E501" s="1558"/>
    </row>
    <row r="502" spans="1:5" ht="18.75">
      <c r="A502" s="1552" t="s">
        <v>1463</v>
      </c>
      <c r="B502" s="1575" t="s">
        <v>1823</v>
      </c>
      <c r="C502" s="1557" t="s">
        <v>186</v>
      </c>
      <c r="E502" s="1558"/>
    </row>
    <row r="503" spans="1:5" ht="19.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.75">
      <c r="A504" s="1552" t="s">
        <v>1465</v>
      </c>
      <c r="B504" s="1574" t="s">
        <v>1825</v>
      </c>
      <c r="C504" s="1557" t="s">
        <v>186</v>
      </c>
      <c r="E504" s="1558"/>
    </row>
    <row r="505" spans="1:5" ht="18.75">
      <c r="A505" s="1552" t="s">
        <v>1466</v>
      </c>
      <c r="B505" s="1575" t="s">
        <v>1826</v>
      </c>
      <c r="C505" s="1557" t="s">
        <v>186</v>
      </c>
      <c r="E505" s="1558"/>
    </row>
    <row r="506" spans="1:5" ht="18.75">
      <c r="A506" s="1552" t="s">
        <v>1467</v>
      </c>
      <c r="B506" s="1575" t="s">
        <v>1827</v>
      </c>
      <c r="C506" s="1557" t="s">
        <v>186</v>
      </c>
      <c r="E506" s="1558"/>
    </row>
    <row r="507" spans="1:5" ht="18.75">
      <c r="A507" s="1552" t="s">
        <v>1468</v>
      </c>
      <c r="B507" s="1575" t="s">
        <v>1828</v>
      </c>
      <c r="C507" s="1557" t="s">
        <v>186</v>
      </c>
      <c r="E507" s="1558"/>
    </row>
    <row r="508" spans="1:5" ht="19.5">
      <c r="A508" s="1552" t="s">
        <v>1469</v>
      </c>
      <c r="B508" s="1576" t="s">
        <v>1829</v>
      </c>
      <c r="C508" s="1557" t="s">
        <v>186</v>
      </c>
      <c r="E508" s="1558"/>
    </row>
    <row r="509" spans="1:5" ht="18.75">
      <c r="A509" s="1552" t="s">
        <v>1470</v>
      </c>
      <c r="B509" s="1575" t="s">
        <v>1830</v>
      </c>
      <c r="C509" s="1557" t="s">
        <v>186</v>
      </c>
      <c r="E509" s="1558"/>
    </row>
    <row r="510" spans="1:5" ht="19.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.75">
      <c r="A511" s="1552" t="s">
        <v>1472</v>
      </c>
      <c r="B511" s="1574" t="s">
        <v>1832</v>
      </c>
      <c r="C511" s="1557" t="s">
        <v>186</v>
      </c>
      <c r="E511" s="1558"/>
    </row>
    <row r="512" spans="1:5" ht="18.75">
      <c r="A512" s="1552" t="s">
        <v>1473</v>
      </c>
      <c r="B512" s="1575" t="s">
        <v>1833</v>
      </c>
      <c r="C512" s="1557" t="s">
        <v>186</v>
      </c>
      <c r="E512" s="1558"/>
    </row>
    <row r="513" spans="1:5" ht="18.75">
      <c r="A513" s="1552" t="s">
        <v>1474</v>
      </c>
      <c r="B513" s="1575" t="s">
        <v>1834</v>
      </c>
      <c r="C513" s="1557" t="s">
        <v>186</v>
      </c>
      <c r="E513" s="1558"/>
    </row>
    <row r="514" spans="1:5" ht="18.75">
      <c r="A514" s="1552" t="s">
        <v>1475</v>
      </c>
      <c r="B514" s="1575" t="s">
        <v>1835</v>
      </c>
      <c r="C514" s="1557" t="s">
        <v>186</v>
      </c>
      <c r="E514" s="1558"/>
    </row>
    <row r="515" spans="1:5" ht="19.5">
      <c r="A515" s="1552" t="s">
        <v>1476</v>
      </c>
      <c r="B515" s="1576" t="s">
        <v>1836</v>
      </c>
      <c r="C515" s="1557" t="s">
        <v>186</v>
      </c>
      <c r="E515" s="1558"/>
    </row>
    <row r="516" spans="1:5" ht="18.75">
      <c r="A516" s="1552" t="s">
        <v>1477</v>
      </c>
      <c r="B516" s="1575" t="s">
        <v>1837</v>
      </c>
      <c r="C516" s="1557" t="s">
        <v>186</v>
      </c>
      <c r="E516" s="1558"/>
    </row>
    <row r="517" spans="1:5" ht="18.75">
      <c r="A517" s="1552" t="s">
        <v>1478</v>
      </c>
      <c r="B517" s="1575" t="s">
        <v>1838</v>
      </c>
      <c r="C517" s="1557" t="s">
        <v>186</v>
      </c>
      <c r="E517" s="1558"/>
    </row>
    <row r="518" spans="1:5" ht="18.75">
      <c r="A518" s="1552" t="s">
        <v>1479</v>
      </c>
      <c r="B518" s="1575" t="s">
        <v>1839</v>
      </c>
      <c r="C518" s="1557" t="s">
        <v>186</v>
      </c>
      <c r="E518" s="1558"/>
    </row>
    <row r="519" spans="1:5" ht="19.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.75">
      <c r="A520" s="1552" t="s">
        <v>1481</v>
      </c>
      <c r="B520" s="1574" t="s">
        <v>1841</v>
      </c>
      <c r="C520" s="1557" t="s">
        <v>186</v>
      </c>
      <c r="E520" s="1558"/>
    </row>
    <row r="521" spans="1:5" ht="18.75">
      <c r="A521" s="1552" t="s">
        <v>1482</v>
      </c>
      <c r="B521" s="1575" t="s">
        <v>1842</v>
      </c>
      <c r="C521" s="1557" t="s">
        <v>186</v>
      </c>
      <c r="E521" s="1558"/>
    </row>
    <row r="522" spans="1:5" ht="19.5">
      <c r="A522" s="1552" t="s">
        <v>1483</v>
      </c>
      <c r="B522" s="1576" t="s">
        <v>1843</v>
      </c>
      <c r="C522" s="1557" t="s">
        <v>186</v>
      </c>
      <c r="E522" s="1558"/>
    </row>
    <row r="523" spans="1:5" ht="18.75">
      <c r="A523" s="1552" t="s">
        <v>1484</v>
      </c>
      <c r="B523" s="1575" t="s">
        <v>1844</v>
      </c>
      <c r="C523" s="1557" t="s">
        <v>186</v>
      </c>
      <c r="E523" s="1558"/>
    </row>
    <row r="524" spans="1:5" ht="18.75">
      <c r="A524" s="1552" t="s">
        <v>1485</v>
      </c>
      <c r="B524" s="1575" t="s">
        <v>1845</v>
      </c>
      <c r="C524" s="1557" t="s">
        <v>186</v>
      </c>
      <c r="E524" s="1558"/>
    </row>
    <row r="525" spans="1:5" ht="18.75">
      <c r="A525" s="1552" t="s">
        <v>1486</v>
      </c>
      <c r="B525" s="1575" t="s">
        <v>1846</v>
      </c>
      <c r="C525" s="1557" t="s">
        <v>186</v>
      </c>
      <c r="E525" s="1558"/>
    </row>
    <row r="526" spans="1:5" ht="18.75">
      <c r="A526" s="1552" t="s">
        <v>1487</v>
      </c>
      <c r="B526" s="1575" t="s">
        <v>1847</v>
      </c>
      <c r="C526" s="1557" t="s">
        <v>186</v>
      </c>
      <c r="E526" s="1558"/>
    </row>
    <row r="527" spans="1:5" ht="19.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.75">
      <c r="A528" s="1552" t="s">
        <v>1489</v>
      </c>
      <c r="B528" s="1574" t="s">
        <v>1849</v>
      </c>
      <c r="C528" s="1557" t="s">
        <v>186</v>
      </c>
      <c r="E528" s="1558"/>
    </row>
    <row r="529" spans="1:5" ht="18.75">
      <c r="A529" s="1552" t="s">
        <v>1490</v>
      </c>
      <c r="B529" s="1575" t="s">
        <v>1850</v>
      </c>
      <c r="C529" s="1557" t="s">
        <v>186</v>
      </c>
      <c r="E529" s="1558"/>
    </row>
    <row r="530" spans="1:5" ht="18.75">
      <c r="A530" s="1552" t="s">
        <v>1491</v>
      </c>
      <c r="B530" s="1575" t="s">
        <v>1851</v>
      </c>
      <c r="C530" s="1557" t="s">
        <v>186</v>
      </c>
      <c r="E530" s="1558"/>
    </row>
    <row r="531" spans="1:5" ht="18.75">
      <c r="A531" s="1552" t="s">
        <v>1492</v>
      </c>
      <c r="B531" s="1575" t="s">
        <v>1852</v>
      </c>
      <c r="C531" s="1557" t="s">
        <v>186</v>
      </c>
      <c r="E531" s="1558"/>
    </row>
    <row r="532" spans="1:5" ht="18.75">
      <c r="A532" s="1552" t="s">
        <v>1493</v>
      </c>
      <c r="B532" s="1575" t="s">
        <v>1853</v>
      </c>
      <c r="C532" s="1557" t="s">
        <v>186</v>
      </c>
      <c r="E532" s="1558"/>
    </row>
    <row r="533" spans="1:5" ht="18.75">
      <c r="A533" s="1552" t="s">
        <v>1494</v>
      </c>
      <c r="B533" s="1575" t="s">
        <v>1854</v>
      </c>
      <c r="C533" s="1557" t="s">
        <v>186</v>
      </c>
      <c r="E533" s="1558"/>
    </row>
    <row r="534" spans="1:5" ht="18.75">
      <c r="A534" s="1552" t="s">
        <v>1495</v>
      </c>
      <c r="B534" s="1575" t="s">
        <v>1855</v>
      </c>
      <c r="C534" s="1557" t="s">
        <v>186</v>
      </c>
      <c r="E534" s="1558"/>
    </row>
    <row r="535" spans="1:5" ht="18.75">
      <c r="A535" s="1552" t="s">
        <v>1496</v>
      </c>
      <c r="B535" s="1575" t="s">
        <v>1856</v>
      </c>
      <c r="C535" s="1557" t="s">
        <v>186</v>
      </c>
      <c r="E535" s="1558"/>
    </row>
    <row r="536" spans="1:5" ht="19.5">
      <c r="A536" s="1552" t="s">
        <v>1497</v>
      </c>
      <c r="B536" s="1576" t="s">
        <v>1857</v>
      </c>
      <c r="C536" s="1557" t="s">
        <v>186</v>
      </c>
      <c r="E536" s="1558"/>
    </row>
    <row r="537" spans="1:5" ht="18.75">
      <c r="A537" s="1552" t="s">
        <v>1498</v>
      </c>
      <c r="B537" s="1575" t="s">
        <v>1858</v>
      </c>
      <c r="C537" s="1557" t="s">
        <v>186</v>
      </c>
      <c r="E537" s="1558"/>
    </row>
    <row r="538" spans="1:5" ht="19.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.75">
      <c r="A539" s="1552" t="s">
        <v>1500</v>
      </c>
      <c r="B539" s="1574" t="s">
        <v>1860</v>
      </c>
      <c r="C539" s="1557" t="s">
        <v>186</v>
      </c>
      <c r="E539" s="1558"/>
    </row>
    <row r="540" spans="1:5" ht="18.75">
      <c r="A540" s="1552" t="s">
        <v>1501</v>
      </c>
      <c r="B540" s="1575" t="s">
        <v>1861</v>
      </c>
      <c r="C540" s="1557" t="s">
        <v>186</v>
      </c>
      <c r="E540" s="1558"/>
    </row>
    <row r="541" spans="1:5" ht="18.75">
      <c r="A541" s="1552" t="s">
        <v>1502</v>
      </c>
      <c r="B541" s="1575" t="s">
        <v>1862</v>
      </c>
      <c r="C541" s="1557" t="s">
        <v>186</v>
      </c>
      <c r="E541" s="1558"/>
    </row>
    <row r="542" spans="1:5" ht="18.75">
      <c r="A542" s="1552" t="s">
        <v>1503</v>
      </c>
      <c r="B542" s="1575" t="s">
        <v>1863</v>
      </c>
      <c r="C542" s="1557" t="s">
        <v>186</v>
      </c>
      <c r="E542" s="1558"/>
    </row>
    <row r="543" spans="1:5" ht="18.75">
      <c r="A543" s="1552" t="s">
        <v>1504</v>
      </c>
      <c r="B543" s="1575" t="s">
        <v>1864</v>
      </c>
      <c r="C543" s="1557" t="s">
        <v>186</v>
      </c>
      <c r="E543" s="1558"/>
    </row>
    <row r="544" spans="1:5" ht="19.5">
      <c r="A544" s="1552" t="s">
        <v>1505</v>
      </c>
      <c r="B544" s="1576" t="s">
        <v>1865</v>
      </c>
      <c r="C544" s="1557" t="s">
        <v>186</v>
      </c>
      <c r="E544" s="1558"/>
    </row>
    <row r="545" spans="1:5" ht="18.75">
      <c r="A545" s="1552" t="s">
        <v>1506</v>
      </c>
      <c r="B545" s="1575" t="s">
        <v>1866</v>
      </c>
      <c r="C545" s="1557" t="s">
        <v>186</v>
      </c>
      <c r="E545" s="1558"/>
    </row>
    <row r="546" spans="1:5" ht="18.75">
      <c r="A546" s="1552" t="s">
        <v>1507</v>
      </c>
      <c r="B546" s="1575" t="s">
        <v>1867</v>
      </c>
      <c r="C546" s="1557" t="s">
        <v>186</v>
      </c>
      <c r="E546" s="1558"/>
    </row>
    <row r="547" spans="1:5" ht="18.75">
      <c r="A547" s="1552" t="s">
        <v>1508</v>
      </c>
      <c r="B547" s="1575" t="s">
        <v>1868</v>
      </c>
      <c r="C547" s="1557" t="s">
        <v>186</v>
      </c>
      <c r="E547" s="1558"/>
    </row>
    <row r="548" spans="1:5" ht="18.75">
      <c r="A548" s="1552" t="s">
        <v>1509</v>
      </c>
      <c r="B548" s="1575" t="s">
        <v>1869</v>
      </c>
      <c r="C548" s="1557" t="s">
        <v>186</v>
      </c>
      <c r="E548" s="1558"/>
    </row>
    <row r="549" spans="1:5" ht="18.75">
      <c r="A549" s="1552" t="s">
        <v>1510</v>
      </c>
      <c r="B549" s="1580" t="s">
        <v>1870</v>
      </c>
      <c r="C549" s="1557" t="s">
        <v>186</v>
      </c>
      <c r="E549" s="1558"/>
    </row>
    <row r="550" spans="1:5" ht="19.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.75">
      <c r="A551" s="1552" t="s">
        <v>1512</v>
      </c>
      <c r="B551" s="1574" t="s">
        <v>1872</v>
      </c>
      <c r="C551" s="1557" t="s">
        <v>186</v>
      </c>
      <c r="E551" s="1558"/>
    </row>
    <row r="552" spans="1:5" ht="18.75">
      <c r="A552" s="1552" t="s">
        <v>1513</v>
      </c>
      <c r="B552" s="1575" t="s">
        <v>1873</v>
      </c>
      <c r="C552" s="1557" t="s">
        <v>186</v>
      </c>
      <c r="E552" s="1558"/>
    </row>
    <row r="553" spans="1:5" ht="18.75">
      <c r="A553" s="1552" t="s">
        <v>1514</v>
      </c>
      <c r="B553" s="1575" t="s">
        <v>1874</v>
      </c>
      <c r="C553" s="1557" t="s">
        <v>186</v>
      </c>
      <c r="E553" s="1558"/>
    </row>
    <row r="554" spans="1:5" ht="19.5">
      <c r="A554" s="1552" t="s">
        <v>1515</v>
      </c>
      <c r="B554" s="1576" t="s">
        <v>1875</v>
      </c>
      <c r="C554" s="1557" t="s">
        <v>186</v>
      </c>
      <c r="E554" s="1558"/>
    </row>
    <row r="555" spans="1:5" ht="18.75">
      <c r="A555" s="1552" t="s">
        <v>1516</v>
      </c>
      <c r="B555" s="1575" t="s">
        <v>1876</v>
      </c>
      <c r="C555" s="1557" t="s">
        <v>186</v>
      </c>
      <c r="E555" s="1558"/>
    </row>
    <row r="556" spans="1:5" ht="19.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.75">
      <c r="A557" s="1552" t="s">
        <v>1518</v>
      </c>
      <c r="B557" s="1581" t="s">
        <v>1878</v>
      </c>
      <c r="C557" s="1557" t="s">
        <v>186</v>
      </c>
      <c r="E557" s="1558"/>
    </row>
    <row r="558" spans="1:5" ht="18.75">
      <c r="A558" s="1552" t="s">
        <v>1519</v>
      </c>
      <c r="B558" s="1575" t="s">
        <v>1879</v>
      </c>
      <c r="C558" s="1557" t="s">
        <v>186</v>
      </c>
      <c r="E558" s="1558"/>
    </row>
    <row r="559" spans="1:5" ht="18.75">
      <c r="A559" s="1552" t="s">
        <v>1520</v>
      </c>
      <c r="B559" s="1575" t="s">
        <v>1880</v>
      </c>
      <c r="C559" s="1557" t="s">
        <v>186</v>
      </c>
      <c r="E559" s="1558"/>
    </row>
    <row r="560" spans="1:5" ht="18.75">
      <c r="A560" s="1552" t="s">
        <v>1521</v>
      </c>
      <c r="B560" s="1575" t="s">
        <v>1881</v>
      </c>
      <c r="C560" s="1557" t="s">
        <v>186</v>
      </c>
      <c r="E560" s="1558"/>
    </row>
    <row r="561" spans="1:5" ht="18.75">
      <c r="A561" s="1552" t="s">
        <v>1522</v>
      </c>
      <c r="B561" s="1575" t="s">
        <v>1882</v>
      </c>
      <c r="C561" s="1557" t="s">
        <v>186</v>
      </c>
      <c r="E561" s="1558"/>
    </row>
    <row r="562" spans="1:5" ht="18.75">
      <c r="A562" s="1552" t="s">
        <v>1523</v>
      </c>
      <c r="B562" s="1575" t="s">
        <v>1883</v>
      </c>
      <c r="C562" s="1557" t="s">
        <v>186</v>
      </c>
      <c r="E562" s="1558"/>
    </row>
    <row r="563" spans="1:5" ht="18.75">
      <c r="A563" s="1552" t="s">
        <v>1524</v>
      </c>
      <c r="B563" s="1575" t="s">
        <v>1884</v>
      </c>
      <c r="C563" s="1557" t="s">
        <v>186</v>
      </c>
      <c r="E563" s="1558"/>
    </row>
    <row r="564" spans="1:5" ht="19.5">
      <c r="A564" s="1552" t="s">
        <v>1525</v>
      </c>
      <c r="B564" s="1576" t="s">
        <v>1885</v>
      </c>
      <c r="C564" s="1557" t="s">
        <v>186</v>
      </c>
      <c r="E564" s="1558"/>
    </row>
    <row r="565" spans="1:5" ht="18.75">
      <c r="A565" s="1552" t="s">
        <v>1526</v>
      </c>
      <c r="B565" s="1575" t="s">
        <v>1886</v>
      </c>
      <c r="C565" s="1557" t="s">
        <v>186</v>
      </c>
      <c r="E565" s="1558"/>
    </row>
    <row r="566" spans="1:5" ht="18.75">
      <c r="A566" s="1552" t="s">
        <v>1527</v>
      </c>
      <c r="B566" s="1575" t="s">
        <v>1887</v>
      </c>
      <c r="C566" s="1557" t="s">
        <v>186</v>
      </c>
      <c r="E566" s="1558"/>
    </row>
    <row r="567" spans="1:5" ht="19.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.75">
      <c r="A568" s="1552" t="s">
        <v>1529</v>
      </c>
      <c r="B568" s="1581" t="s">
        <v>1889</v>
      </c>
      <c r="C568" s="1557" t="s">
        <v>186</v>
      </c>
      <c r="E568" s="1558"/>
    </row>
    <row r="569" spans="1:5" ht="18.75">
      <c r="A569" s="1552" t="s">
        <v>1530</v>
      </c>
      <c r="B569" s="1575" t="s">
        <v>1890</v>
      </c>
      <c r="C569" s="1557" t="s">
        <v>186</v>
      </c>
      <c r="E569" s="1558"/>
    </row>
    <row r="570" spans="1:5" ht="18.75">
      <c r="A570" s="1552" t="s">
        <v>1531</v>
      </c>
      <c r="B570" s="1575" t="s">
        <v>1891</v>
      </c>
      <c r="C570" s="1557" t="s">
        <v>186</v>
      </c>
      <c r="E570" s="1558"/>
    </row>
    <row r="571" spans="1:5" ht="18.75">
      <c r="A571" s="1552" t="s">
        <v>1532</v>
      </c>
      <c r="B571" s="1575" t="s">
        <v>1892</v>
      </c>
      <c r="C571" s="1557" t="s">
        <v>186</v>
      </c>
      <c r="E571" s="1558"/>
    </row>
    <row r="572" spans="1:5" ht="18.75">
      <c r="A572" s="1552" t="s">
        <v>1533</v>
      </c>
      <c r="B572" s="1575" t="s">
        <v>1893</v>
      </c>
      <c r="C572" s="1557" t="s">
        <v>186</v>
      </c>
      <c r="E572" s="1558"/>
    </row>
    <row r="573" spans="1:5" ht="18.75">
      <c r="A573" s="1552" t="s">
        <v>1534</v>
      </c>
      <c r="B573" s="1575" t="s">
        <v>1894</v>
      </c>
      <c r="C573" s="1557" t="s">
        <v>186</v>
      </c>
      <c r="E573" s="1558"/>
    </row>
    <row r="574" spans="1:5" ht="18.75">
      <c r="A574" s="1552" t="s">
        <v>1535</v>
      </c>
      <c r="B574" s="1575" t="s">
        <v>1895</v>
      </c>
      <c r="C574" s="1557" t="s">
        <v>186</v>
      </c>
      <c r="E574" s="1558"/>
    </row>
    <row r="575" spans="1:5" ht="18.75">
      <c r="A575" s="1552" t="s">
        <v>1536</v>
      </c>
      <c r="B575" s="1575" t="s">
        <v>1896</v>
      </c>
      <c r="C575" s="1557" t="s">
        <v>186</v>
      </c>
      <c r="E575" s="1558"/>
    </row>
    <row r="576" spans="1:5" ht="19.5">
      <c r="A576" s="1552" t="s">
        <v>1537</v>
      </c>
      <c r="B576" s="1576" t="s">
        <v>1897</v>
      </c>
      <c r="C576" s="1557" t="s">
        <v>186</v>
      </c>
      <c r="E576" s="1558"/>
    </row>
    <row r="577" spans="1:5" ht="18.75">
      <c r="A577" s="1552" t="s">
        <v>1538</v>
      </c>
      <c r="B577" s="1575" t="s">
        <v>1898</v>
      </c>
      <c r="C577" s="1557" t="s">
        <v>186</v>
      </c>
      <c r="E577" s="1558"/>
    </row>
    <row r="578" spans="1:5" ht="18.75">
      <c r="A578" s="1552" t="s">
        <v>1539</v>
      </c>
      <c r="B578" s="1575" t="s">
        <v>1899</v>
      </c>
      <c r="C578" s="1557" t="s">
        <v>186</v>
      </c>
      <c r="E578" s="1558"/>
    </row>
    <row r="579" spans="1:5" ht="18.75">
      <c r="A579" s="1552" t="s">
        <v>1540</v>
      </c>
      <c r="B579" s="1575" t="s">
        <v>1900</v>
      </c>
      <c r="C579" s="1557" t="s">
        <v>186</v>
      </c>
      <c r="E579" s="1558"/>
    </row>
    <row r="580" spans="1:5" ht="18.75">
      <c r="A580" s="1552" t="s">
        <v>1541</v>
      </c>
      <c r="B580" s="1575" t="s">
        <v>1901</v>
      </c>
      <c r="C580" s="1557" t="s">
        <v>186</v>
      </c>
      <c r="E580" s="1558"/>
    </row>
    <row r="581" spans="1:5" ht="18.75">
      <c r="A581" s="1552" t="s">
        <v>1542</v>
      </c>
      <c r="B581" s="1575" t="s">
        <v>1902</v>
      </c>
      <c r="C581" s="1557" t="s">
        <v>186</v>
      </c>
      <c r="E581" s="1558"/>
    </row>
    <row r="582" spans="1:5" ht="18.75">
      <c r="A582" s="1552" t="s">
        <v>1543</v>
      </c>
      <c r="B582" s="1575" t="s">
        <v>1903</v>
      </c>
      <c r="C582" s="1557" t="s">
        <v>186</v>
      </c>
      <c r="E582" s="1558"/>
    </row>
    <row r="583" spans="1:5" ht="18.75">
      <c r="A583" s="1552" t="s">
        <v>1544</v>
      </c>
      <c r="B583" s="1575" t="s">
        <v>1904</v>
      </c>
      <c r="C583" s="1557" t="s">
        <v>186</v>
      </c>
      <c r="E583" s="1558"/>
    </row>
    <row r="584" spans="1:5" ht="18.75">
      <c r="A584" s="1552" t="s">
        <v>1545</v>
      </c>
      <c r="B584" s="1575" t="s">
        <v>1905</v>
      </c>
      <c r="C584" s="1557" t="s">
        <v>186</v>
      </c>
      <c r="E584" s="1558"/>
    </row>
    <row r="585" spans="1:5" ht="19.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5">
      <c r="A712" s="1586" t="s">
        <v>811</v>
      </c>
      <c r="B712" s="1587" t="s">
        <v>810</v>
      </c>
      <c r="C712" s="1588" t="s">
        <v>811</v>
      </c>
    </row>
    <row r="713" spans="1:5">
      <c r="A713" s="1589"/>
      <c r="B713" s="1590">
        <v>42766</v>
      </c>
      <c r="C713" s="1589" t="s">
        <v>1672</v>
      </c>
    </row>
    <row r="714" spans="1:5">
      <c r="A714" s="1589"/>
      <c r="B714" s="1590">
        <v>42794</v>
      </c>
      <c r="C714" s="1589" t="s">
        <v>1673</v>
      </c>
    </row>
    <row r="715" spans="1:5">
      <c r="A715" s="1589"/>
      <c r="B715" s="1590">
        <v>42825</v>
      </c>
      <c r="C715" s="1589" t="s">
        <v>1674</v>
      </c>
    </row>
    <row r="716" spans="1:5">
      <c r="A716" s="1589"/>
      <c r="B716" s="1590">
        <v>42855</v>
      </c>
      <c r="C716" s="1589" t="s">
        <v>1675</v>
      </c>
    </row>
    <row r="717" spans="1:5">
      <c r="A717" s="1589"/>
      <c r="B717" s="1590">
        <v>42886</v>
      </c>
      <c r="C717" s="1589" t="s">
        <v>1676</v>
      </c>
    </row>
    <row r="718" spans="1:5">
      <c r="A718" s="1589"/>
      <c r="B718" s="1590">
        <v>42916</v>
      </c>
      <c r="C718" s="1589" t="s">
        <v>1677</v>
      </c>
    </row>
    <row r="719" spans="1:5">
      <c r="A719" s="1589"/>
      <c r="B719" s="1590">
        <v>42947</v>
      </c>
      <c r="C719" s="1589" t="s">
        <v>1678</v>
      </c>
    </row>
    <row r="720" spans="1:5">
      <c r="A720" s="1589"/>
      <c r="B720" s="1590">
        <v>42978</v>
      </c>
      <c r="C720" s="1589" t="s">
        <v>1679</v>
      </c>
    </row>
    <row r="721" spans="1:3">
      <c r="A721" s="1589"/>
      <c r="B721" s="1590">
        <v>43008</v>
      </c>
      <c r="C721" s="1589" t="s">
        <v>1680</v>
      </c>
    </row>
    <row r="722" spans="1:3">
      <c r="A722" s="1589"/>
      <c r="B722" s="1590">
        <v>43039</v>
      </c>
      <c r="C722" s="1589" t="s">
        <v>1681</v>
      </c>
    </row>
    <row r="723" spans="1:3">
      <c r="A723" s="1589"/>
      <c r="B723" s="1590">
        <v>43069</v>
      </c>
      <c r="C723" s="1589" t="s">
        <v>1682</v>
      </c>
    </row>
    <row r="724" spans="1:3">
      <c r="A724" s="1589"/>
      <c r="B724" s="1590">
        <v>43100</v>
      </c>
      <c r="C724" s="1589" t="s">
        <v>1683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264"/>
  <sheetViews>
    <sheetView topLeftCell="W1" zoomScale="75" zoomScaleNormal="75" workbookViewId="0">
      <selection activeCell="I12" sqref="I12:U150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16384" width="9.140625" style="65"/>
  </cols>
  <sheetData>
    <row r="1" spans="1:21">
      <c r="A1" s="61" t="s">
        <v>724</v>
      </c>
      <c r="B1" s="61">
        <v>138</v>
      </c>
      <c r="I1" s="61"/>
    </row>
    <row r="2" spans="1:21">
      <c r="A2" s="61" t="s">
        <v>725</v>
      </c>
      <c r="B2" s="61" t="s">
        <v>2062</v>
      </c>
      <c r="I2" s="61"/>
    </row>
    <row r="3" spans="1:21">
      <c r="A3" s="61" t="s">
        <v>726</v>
      </c>
      <c r="B3" s="61" t="s">
        <v>2060</v>
      </c>
      <c r="I3" s="61"/>
    </row>
    <row r="4" spans="1:21" ht="15.75">
      <c r="A4" s="61" t="s">
        <v>727</v>
      </c>
      <c r="B4" s="61" t="s">
        <v>1277</v>
      </c>
      <c r="C4" s="66"/>
      <c r="I4" s="61"/>
    </row>
    <row r="5" spans="1:21" ht="31.5" customHeight="1">
      <c r="A5" s="61" t="s">
        <v>728</v>
      </c>
      <c r="B5" s="78"/>
      <c r="C5" s="78"/>
    </row>
    <row r="6" spans="1:21">
      <c r="A6" s="67"/>
      <c r="B6" s="68"/>
    </row>
    <row r="8" spans="1:21">
      <c r="B8" s="61" t="s">
        <v>2061</v>
      </c>
      <c r="I8" s="61"/>
    </row>
    <row r="9" spans="1:21">
      <c r="I9" s="61"/>
    </row>
    <row r="10" spans="1:21">
      <c r="I10" s="61"/>
    </row>
    <row r="11" spans="1:21" ht="18.75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 t="str">
        <f>(IF($E146&lt;&gt;0,$M$2,IF($L146&lt;&gt;0,$M$2,"")))</f>
        <v/>
      </c>
      <c r="U12" s="8"/>
    </row>
    <row r="13" spans="1:21" ht="15.7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 t="str">
        <f>(IF($E146&lt;&gt;0,$M$2,IF($L146&lt;&gt;0,$M$2,"")))</f>
        <v/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 t="str">
        <f>(IF($E146&lt;&gt;0,$M$2,IF($L146&lt;&gt;0,$M$2,"")))</f>
        <v/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 t="str">
        <f>(IF($E146&lt;&gt;0,$M$2,IF($L146&lt;&gt;0,$M$2,"")))</f>
        <v/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 t="str">
        <f>(IF($E146&lt;&gt;0,$M$2,IF($L146&lt;&gt;0,$M$2,"")))</f>
        <v/>
      </c>
      <c r="U16" s="8"/>
    </row>
    <row r="17" spans="1:21" ht="15.7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 t="str">
        <f>(IF($E146&lt;&gt;0,$M$2,IF($L146&lt;&gt;0,$M$2,"")))</f>
        <v/>
      </c>
      <c r="U17" s="8"/>
    </row>
    <row r="18" spans="1:21" ht="15.7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 t="str">
        <f>(IF($E146&lt;&gt;0,$M$2,IF($L146&lt;&gt;0,$M$2,"")))</f>
        <v/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 t="str">
        <f>(IF($E146&lt;&gt;0,$M$2,IF($L146&lt;&gt;0,$M$2,"")))</f>
        <v/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 t="str">
        <f>(IF($E146&lt;&gt;0,$M$2,IF($L146&lt;&gt;0,$M$2,"")))</f>
        <v/>
      </c>
      <c r="U20" s="8"/>
    </row>
    <row r="21" spans="1:21" ht="19.5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 t="str">
        <f>(IF($E146&lt;&gt;0,$M$2,IF($L146&lt;&gt;0,$M$2,"")))</f>
        <v/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 t="str">
        <f>(IF($E146&lt;&gt;0,$M$2,IF($L146&lt;&gt;0,$M$2,"")))</f>
        <v/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2" t="s">
        <v>2054</v>
      </c>
      <c r="M23" s="1833"/>
      <c r="N23" s="1833"/>
      <c r="O23" s="1834"/>
      <c r="P23" s="1841" t="s">
        <v>2055</v>
      </c>
      <c r="Q23" s="1842"/>
      <c r="R23" s="1842"/>
      <c r="S23" s="1843"/>
      <c r="T23" s="7" t="str">
        <f>(IF($E146&lt;&gt;0,$M$2,IF($L146&lt;&gt;0,$M$2,"")))</f>
        <v/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 t="str">
        <f>(IF($E146&lt;&gt;0,$M$2,IF($L146&lt;&gt;0,$M$2,"")))</f>
        <v/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 t="str">
        <f>(IF($E146&lt;&gt;0,$M$2,IF($L146&lt;&gt;0,$M$2,"")))</f>
        <v/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 t="str">
        <f>(IF($E146&lt;&gt;0,$M$2,IF($L146&lt;&gt;0,$M$2,"")))</f>
        <v/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 t="str">
        <f>(IF($E146&lt;&gt;0,$M$2,IF($L146&lt;&gt;0,$M$2,"")))</f>
        <v/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 t="str">
        <f>(IF($E146&lt;&gt;0,$M$2,IF($L146&lt;&gt;0,$M$2,"")))</f>
        <v/>
      </c>
      <c r="U28" s="8"/>
    </row>
    <row r="29" spans="1:21" ht="15.7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 t="str">
        <f>(IF($E146&lt;&gt;0,$M$2,IF($L146&lt;&gt;0,$M$2,"")))</f>
        <v/>
      </c>
      <c r="U29" s="8"/>
    </row>
    <row r="30" spans="1:21" ht="19.5" customHeight="1">
      <c r="A30" s="61">
        <v>19</v>
      </c>
      <c r="I30" s="273">
        <v>100</v>
      </c>
      <c r="J30" s="1821" t="s">
        <v>761</v>
      </c>
      <c r="K30" s="1822"/>
      <c r="L30" s="274">
        <f t="shared" ref="L30:S30" si="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 t="str">
        <f t="shared" ref="T31:T98" si="1">(IF($E31&lt;&gt;0,$M$2,IF($L31&lt;&gt;0,$M$2,"")))</f>
        <v/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3">
        <v>200</v>
      </c>
      <c r="J33" s="1817" t="s">
        <v>764</v>
      </c>
      <c r="K33" s="1818"/>
      <c r="L33" s="274">
        <f t="shared" ref="L33:S33" si="2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t="shared" ref="L39:S39" si="3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2"/>
      <c r="J40" s="303">
        <v>551</v>
      </c>
      <c r="K40" s="304" t="s">
        <v>200</v>
      </c>
      <c r="L40" s="282">
        <f t="shared" ref="L40:L47" si="4">M40+N40+O40</f>
        <v>0</v>
      </c>
      <c r="M40" s="152"/>
      <c r="N40" s="153"/>
      <c r="O40" s="1421"/>
      <c r="P40" s="152"/>
      <c r="Q40" s="153"/>
      <c r="R40" s="1421"/>
      <c r="S40" s="282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t="shared" ref="L48:S48" si="6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t="shared" ref="L49:L65" si="7">M49+N49+O49</f>
        <v>0</v>
      </c>
      <c r="M49" s="152"/>
      <c r="N49" s="153"/>
      <c r="O49" s="1421"/>
      <c r="P49" s="152"/>
      <c r="Q49" s="153"/>
      <c r="R49" s="1421"/>
      <c r="S49" s="282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t="shared" ref="L66:S66" si="9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3">
        <v>2100</v>
      </c>
      <c r="J70" s="1811" t="s">
        <v>739</v>
      </c>
      <c r="K70" s="1812"/>
      <c r="L70" s="311">
        <f t="shared" ref="L70:S70" si="1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t="shared" ref="L76:S76" si="11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t="shared" ref="L77:L82" si="12">M77+N77+O77</f>
        <v>0</v>
      </c>
      <c r="M77" s="152"/>
      <c r="N77" s="153"/>
      <c r="O77" s="1421"/>
      <c r="P77" s="152"/>
      <c r="Q77" s="153"/>
      <c r="R77" s="1421"/>
      <c r="S77" s="282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 t="str">
        <f t="shared" si="1"/>
        <v/>
      </c>
      <c r="U81" s="13"/>
    </row>
    <row r="82" spans="1:21" ht="28.5" customHeight="1">
      <c r="A82" s="61">
        <v>69</v>
      </c>
      <c r="I82" s="273">
        <v>2800</v>
      </c>
      <c r="J82" s="1813" t="s">
        <v>1688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t="shared" ref="N83:S83" si="14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t="shared" ref="L84:L91" si="15">M84+N84+O84</f>
        <v>0</v>
      </c>
      <c r="M84" s="152"/>
      <c r="N84" s="153"/>
      <c r="O84" s="1421"/>
      <c r="P84" s="152"/>
      <c r="Q84" s="153"/>
      <c r="R84" s="1421"/>
      <c r="S84" s="282">
        <f t="shared" ref="S84:S91" si="16"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 t="str">
        <f t="shared" si="1"/>
        <v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 t="str">
        <f t="shared" si="1"/>
        <v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t="shared" ref="L92:S92" si="17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t="shared" ref="L93:L101" si="18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t="shared" ref="S93:S101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 t="str">
        <f t="shared" si="1"/>
        <v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 t="str">
        <f t="shared" si="1"/>
        <v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 t="str">
        <f t="shared" si="1"/>
        <v/>
      </c>
      <c r="U97" s="13"/>
    </row>
    <row r="98" spans="1:21" ht="31.5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 t="str">
        <f t="shared" si="1"/>
        <v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 t="str">
        <f t="shared" ref="T99:T145" si="20">(IF($E99&lt;&gt;0,$M$2,IF($L99&lt;&gt;0,$M$2,"")))</f>
        <v/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 t="str">
        <f t="shared" si="20"/>
        <v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 t="str">
        <f t="shared" si="20"/>
        <v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t="shared" ref="L102:S102" si="21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 t="str">
        <f t="shared" si="20"/>
        <v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t="shared" ref="L103:L108" si="22">M103+N103+O103</f>
        <v>0</v>
      </c>
      <c r="M103" s="152"/>
      <c r="N103" s="153"/>
      <c r="O103" s="1421"/>
      <c r="P103" s="152"/>
      <c r="Q103" s="153"/>
      <c r="R103" s="1421"/>
      <c r="S103" s="282">
        <f t="shared" ref="S103:S108" si="23">P103+Q103+R103</f>
        <v>0</v>
      </c>
      <c r="T103" s="12" t="str">
        <f t="shared" si="20"/>
        <v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 t="str">
        <f t="shared" si="20"/>
        <v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 t="str">
        <f t="shared" si="20"/>
        <v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 t="str">
        <f t="shared" si="20"/>
        <v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 t="str">
        <f t="shared" si="20"/>
        <v/>
      </c>
      <c r="U108" s="13"/>
    </row>
    <row r="109" spans="1:21" ht="15.75">
      <c r="A109" s="61">
        <v>94</v>
      </c>
      <c r="I109" s="273">
        <v>4300</v>
      </c>
      <c r="J109" s="1811" t="s">
        <v>1689</v>
      </c>
      <c r="K109" s="1812"/>
      <c r="L109" s="311">
        <f t="shared" ref="L109:S109" si="24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 t="str">
        <f t="shared" si="20"/>
        <v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t="shared" ref="L110:L115" si="25">M110+N110+O110</f>
        <v>0</v>
      </c>
      <c r="M110" s="152"/>
      <c r="N110" s="153"/>
      <c r="O110" s="1421"/>
      <c r="P110" s="152"/>
      <c r="Q110" s="153"/>
      <c r="R110" s="1421"/>
      <c r="S110" s="282">
        <f t="shared" ref="S110:S115" si="26">P110+Q110+R110</f>
        <v>0</v>
      </c>
      <c r="T110" s="12" t="str">
        <f t="shared" si="20"/>
        <v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 t="str">
        <f t="shared" si="20"/>
        <v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 t="str">
        <f t="shared" si="20"/>
        <v/>
      </c>
      <c r="U112" s="13"/>
    </row>
    <row r="113" spans="1:21" ht="15.75">
      <c r="A113" s="61">
        <v>98</v>
      </c>
      <c r="I113" s="273">
        <v>4400</v>
      </c>
      <c r="J113" s="1811" t="s">
        <v>1686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 t="str">
        <f t="shared" si="20"/>
        <v/>
      </c>
      <c r="U113" s="13"/>
    </row>
    <row r="114" spans="1:21" ht="15.75">
      <c r="A114" s="61">
        <v>99</v>
      </c>
      <c r="I114" s="273">
        <v>4500</v>
      </c>
      <c r="J114" s="1811" t="s">
        <v>1687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 t="str">
        <f t="shared" si="20"/>
        <v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 t="str">
        <f t="shared" si="20"/>
        <v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t="shared" ref="L116:S116" si="27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 t="str">
        <f t="shared" si="20"/>
        <v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 t="str">
        <f t="shared" si="20"/>
        <v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 t="str">
        <f t="shared" si="20"/>
        <v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 t="str">
        <f t="shared" si="20"/>
        <v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t="shared" ref="L120:S120" si="28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 t="str">
        <f t="shared" si="20"/>
        <v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t="shared" ref="L121:L127" si="29">M121+N121+O121</f>
        <v>0</v>
      </c>
      <c r="M121" s="152"/>
      <c r="N121" s="153"/>
      <c r="O121" s="1421"/>
      <c r="P121" s="152"/>
      <c r="Q121" s="153"/>
      <c r="R121" s="1421"/>
      <c r="S121" s="282">
        <f t="shared" ref="S121:S127" si="30">P121+Q121+R121</f>
        <v>0</v>
      </c>
      <c r="T121" s="12" t="str">
        <f t="shared" si="20"/>
        <v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 t="str">
        <f t="shared" si="20"/>
        <v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 t="str">
        <f t="shared" si="20"/>
        <v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 t="str">
        <f t="shared" si="20"/>
        <v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 t="str">
        <f t="shared" si="20"/>
        <v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 t="str">
        <f t="shared" si="20"/>
        <v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 t="str">
        <f t="shared" si="20"/>
        <v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t="shared" ref="L128:S128" si="31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 t="str">
        <f t="shared" si="20"/>
        <v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 t="str">
        <f t="shared" si="20"/>
        <v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 t="str">
        <f t="shared" si="20"/>
        <v/>
      </c>
      <c r="U130" s="13"/>
    </row>
    <row r="131" spans="1:21" ht="15.75">
      <c r="A131" s="61">
        <v>116</v>
      </c>
      <c r="I131" s="366">
        <v>5400</v>
      </c>
      <c r="J131" s="1809" t="s">
        <v>702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 t="str">
        <f t="shared" si="20"/>
        <v/>
      </c>
      <c r="U131" s="13"/>
    </row>
    <row r="132" spans="1:21" ht="15.75">
      <c r="A132" s="61">
        <v>117</v>
      </c>
      <c r="I132" s="273">
        <v>5500</v>
      </c>
      <c r="J132" s="1811" t="s">
        <v>703</v>
      </c>
      <c r="K132" s="1812"/>
      <c r="L132" s="311">
        <f t="shared" ref="L132:S132" si="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 t="str">
        <f t="shared" si="20"/>
        <v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 t="str">
        <f t="shared" si="20"/>
        <v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 t="str">
        <f t="shared" si="20"/>
        <v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 t="str">
        <f t="shared" si="20"/>
        <v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 t="str">
        <f t="shared" si="20"/>
        <v/>
      </c>
      <c r="U136" s="13"/>
    </row>
    <row r="137" spans="1:21" ht="18.75" customHeight="1">
      <c r="A137" s="61">
        <v>122</v>
      </c>
      <c r="I137" s="366">
        <v>5700</v>
      </c>
      <c r="J137" s="1804" t="s">
        <v>933</v>
      </c>
      <c r="K137" s="1805"/>
      <c r="L137" s="311">
        <f t="shared" ref="L137:S137" si="33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 t="str">
        <f t="shared" si="20"/>
        <v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 t="str">
        <f t="shared" si="20"/>
        <v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 t="str">
        <f t="shared" si="20"/>
        <v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 t="str">
        <f t="shared" si="20"/>
        <v/>
      </c>
      <c r="U140" s="13"/>
    </row>
    <row r="141" spans="1:21" ht="15.75">
      <c r="A141" s="61">
        <v>126</v>
      </c>
      <c r="I141" s="583"/>
      <c r="J141" s="1806" t="s">
        <v>711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 t="str">
        <f t="shared" si="20"/>
        <v/>
      </c>
      <c r="U141" s="13"/>
    </row>
    <row r="142" spans="1:21" ht="15.75">
      <c r="A142" s="61">
        <v>127</v>
      </c>
      <c r="I142" s="382">
        <v>98</v>
      </c>
      <c r="J142" s="1806" t="s">
        <v>711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 t="str">
        <f t="shared" si="20"/>
        <v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 t="str">
        <f t="shared" si="20"/>
        <v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 t="str">
        <f t="shared" si="20"/>
        <v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 t="str">
        <f t="shared" si="20"/>
        <v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t="shared" ref="L146:S146" si="34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 t="str">
        <f>(IF($E146&lt;&gt;0,$M$2,IF($L146&lt;&gt;0,$M$2,"")))</f>
        <v/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 t="str">
        <f>(IF($E146&lt;&gt;0,$M$2,IF($L146&lt;&gt;0,$M$2,"")))</f>
        <v/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 t="str">
        <f>(IF($E146&lt;&gt;0,$M$2,IF($L146&lt;&gt;0,$M$2,"")))</f>
        <v/>
      </c>
      <c r="U148" s="8"/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(IF(L146&lt;&gt;0,$G$2,IF(S146&lt;&gt;0,$G$2,"")))</f>
        <v/>
      </c>
    </row>
    <row r="152" spans="1:21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(IF(L146&lt;&gt;0,$G$2,IF(S146&lt;&gt;0,$G$2,"")))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(IF(L146&lt;&gt;0,$G$2,IF(S146&lt;&gt;0,$G$2,"")))</f>
        <v/>
      </c>
    </row>
    <row r="154" spans="1:21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(IF(L146&lt;&gt;0,$G$2,IF(S146&lt;&gt;0,$G$2,"")))</f>
        <v/>
      </c>
    </row>
    <row r="155" spans="1:21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 t="str">
        <f>(IF(L146&lt;&gt;0,$G$2,IF(S146&lt;&gt;0,$G$2,"")))</f>
        <v/>
      </c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>
      <c r="K228" s="65"/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264" spans="19:19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dxfId="15" priority="16" stopIfTrue="1" operator="equal">
      <formula>0</formula>
    </cfRule>
  </conditionalFormatting>
  <conditionalFormatting sqref="L21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3" priority="14" stopIfTrue="1" operator="equal">
      <formula>97</formula>
    </cfRule>
    <cfRule type="cellIs" dxfId="2" priority="15" stopIfTrue="1" operator="equal">
      <formula>33</formula>
    </cfRule>
  </conditionalFormatting>
  <conditionalFormatting sqref="M21">
    <cfRule type="cellIs" dxfId="11" priority="6" stopIfTrue="1" operator="equal">
      <formula>"ЧУЖДИ СРЕДСТВА"</formula>
    </cfRule>
    <cfRule type="cellIs" dxfId="10" priority="7" stopIfTrue="1" operator="equal">
      <formula>"СЕС - ДМП"</formula>
    </cfRule>
    <cfRule type="cellIs" dxfId="9" priority="8" stopIfTrue="1" operator="equal">
      <formula>"СЕС - РА"</formula>
    </cfRule>
    <cfRule type="cellIs" dxfId="1" priority="9" stopIfTrue="1" operator="equal">
      <formula>"СЕС - ДЕС"</formula>
    </cfRule>
    <cfRule type="cellIs" dxfId="0" priority="10" stopIfTrue="1" operator="equal">
      <formula>"СЕС - КСФ"</formula>
    </cfRule>
  </conditionalFormatting>
  <conditionalFormatting sqref="K28">
    <cfRule type="cellIs" dxfId="8" priority="5" stopIfTrue="1" operator="notEqual">
      <formula>"ИЗБЕРЕТЕ ДЕЙНОСТ"</formula>
    </cfRule>
  </conditionalFormatting>
  <conditionalFormatting sqref="K146">
    <cfRule type="cellIs" dxfId="7" priority="4" stopIfTrue="1" operator="equal">
      <formula>0</formula>
    </cfRule>
  </conditionalFormatting>
  <conditionalFormatting sqref="J28">
    <cfRule type="cellIs" dxfId="6" priority="3" stopIfTrue="1" operator="notEqual">
      <formula>0</formula>
    </cfRule>
  </conditionalFormatting>
  <conditionalFormatting sqref="K26">
    <cfRule type="cellIs" dxfId="5" priority="2" stopIfTrue="1" operator="notEqual">
      <formula>"ИЗБЕРЕТЕ ДЕЙНОСТ"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Vision</cp:lastModifiedBy>
  <cp:lastPrinted>2017-06-09T13:39:18Z</cp:lastPrinted>
  <dcterms:created xsi:type="dcterms:W3CDTF">1997-12-10T11:54:07Z</dcterms:created>
  <dcterms:modified xsi:type="dcterms:W3CDTF">2017-08-29T10:11:46Z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